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0" tabRatio="601" activeTab="1"/>
  </bookViews>
  <sheets>
    <sheet name="хрон" sheetId="1" r:id="rId1"/>
    <sheet name="осмотры в до" sheetId="2" r:id="rId2"/>
    <sheet name="осмотры в шк" sheetId="3" r:id="rId3"/>
  </sheets>
  <definedNames/>
  <calcPr fullCalcOnLoad="1"/>
</workbook>
</file>

<file path=xl/sharedStrings.xml><?xml version="1.0" encoding="utf-8"?>
<sst xmlns="http://schemas.openxmlformats.org/spreadsheetml/2006/main" count="249" uniqueCount="131">
  <si>
    <t>Абс.</t>
  </si>
  <si>
    <t>на 1000</t>
  </si>
  <si>
    <t>кишечные инфекции</t>
  </si>
  <si>
    <t xml:space="preserve">       Лиц с данным заболеванием         </t>
  </si>
  <si>
    <t xml:space="preserve">         Всего</t>
  </si>
  <si>
    <t xml:space="preserve">                          школы                       </t>
  </si>
  <si>
    <t>Детей 1 группы здоровья</t>
  </si>
  <si>
    <t>Детей 2 группы здоровья</t>
  </si>
  <si>
    <t>Детей 3 группы здоровья</t>
  </si>
  <si>
    <t>Детей 4 группы здоровья</t>
  </si>
  <si>
    <t>Некоторые инфекционные и паразитарные болезни, из них</t>
  </si>
  <si>
    <t xml:space="preserve"> A00 - B99 </t>
  </si>
  <si>
    <t xml:space="preserve">туберкулез       </t>
  </si>
  <si>
    <t xml:space="preserve"> A15 - A19 </t>
  </si>
  <si>
    <t xml:space="preserve">ВИЧ-инфекция,  СПИД  </t>
  </si>
  <si>
    <t xml:space="preserve"> B20 - B24 </t>
  </si>
  <si>
    <t xml:space="preserve">Новообразования  </t>
  </si>
  <si>
    <t xml:space="preserve"> C00 - D48 </t>
  </si>
  <si>
    <t>Болезни крови, кроветворных органов и отдельные нарушения, вовлекающие иммунный механизм, из них:</t>
  </si>
  <si>
    <t xml:space="preserve"> D50 - D89 </t>
  </si>
  <si>
    <t xml:space="preserve">анемии           </t>
  </si>
  <si>
    <t xml:space="preserve"> D50 - D53 </t>
  </si>
  <si>
    <t xml:space="preserve">Болезни эндокринной системы, расстройства питания и нарушения обмена веществ, из них:     </t>
  </si>
  <si>
    <t xml:space="preserve"> E00 - E90 </t>
  </si>
  <si>
    <t xml:space="preserve">сахарный диабет  </t>
  </si>
  <si>
    <t xml:space="preserve"> E10 - E14 </t>
  </si>
  <si>
    <t>недостаточность  питания</t>
  </si>
  <si>
    <t xml:space="preserve"> E40 - E46 </t>
  </si>
  <si>
    <t xml:space="preserve">ожирение         </t>
  </si>
  <si>
    <t xml:space="preserve">    E66    </t>
  </si>
  <si>
    <t xml:space="preserve">задержка полового развития        </t>
  </si>
  <si>
    <t xml:space="preserve">   E30.0   </t>
  </si>
  <si>
    <t>преждевременное половое развитие</t>
  </si>
  <si>
    <t xml:space="preserve">   E30.1   </t>
  </si>
  <si>
    <t xml:space="preserve">Психические расстройства и расстройства поведения, из них:      </t>
  </si>
  <si>
    <t xml:space="preserve"> F00 - F99 </t>
  </si>
  <si>
    <t xml:space="preserve">умственная отсталость       </t>
  </si>
  <si>
    <t xml:space="preserve"> F70 - F79 </t>
  </si>
  <si>
    <t>Болезни нервной  системы, из них:</t>
  </si>
  <si>
    <t xml:space="preserve"> G00 - G98 </t>
  </si>
  <si>
    <t xml:space="preserve">церебральный паралич и другие паралитические синдромы     </t>
  </si>
  <si>
    <t xml:space="preserve"> G80 - G83 </t>
  </si>
  <si>
    <t xml:space="preserve"> H00 - H59 </t>
  </si>
  <si>
    <t xml:space="preserve">Болезни уха и сосцевидного отростка  </t>
  </si>
  <si>
    <t xml:space="preserve"> H60 - H95 </t>
  </si>
  <si>
    <t xml:space="preserve">Болезни системы кровообращения  </t>
  </si>
  <si>
    <t xml:space="preserve"> I00 - I99 </t>
  </si>
  <si>
    <t>Болезни органов  дыхания, из них:</t>
  </si>
  <si>
    <t xml:space="preserve"> J00 - J99 </t>
  </si>
  <si>
    <t xml:space="preserve">астма, астматический статус                 </t>
  </si>
  <si>
    <t xml:space="preserve"> J45 - J46 </t>
  </si>
  <si>
    <t xml:space="preserve"> K00 - K93 </t>
  </si>
  <si>
    <t xml:space="preserve">Болезни кожи и подкожной клетчатки </t>
  </si>
  <si>
    <t xml:space="preserve"> L00 - L99 </t>
  </si>
  <si>
    <t xml:space="preserve">Болезни костно-мышечной системы и соединительной ткани, из них:  </t>
  </si>
  <si>
    <t xml:space="preserve"> M00 - M99 </t>
  </si>
  <si>
    <t xml:space="preserve">кифоз, лордоз, сколиоз </t>
  </si>
  <si>
    <t xml:space="preserve"> M40 - M41 </t>
  </si>
  <si>
    <t xml:space="preserve">Болезни мочеполовой системы, из них:         </t>
  </si>
  <si>
    <t xml:space="preserve"> N00 - N99 </t>
  </si>
  <si>
    <t xml:space="preserve">болезни мужских половых органов </t>
  </si>
  <si>
    <t xml:space="preserve"> N40 - N51 </t>
  </si>
  <si>
    <t xml:space="preserve">нарушения ритма и характера менструаций  </t>
  </si>
  <si>
    <t>N91 - N94.5</t>
  </si>
  <si>
    <t xml:space="preserve">воспалительные болезни женских тазовых органов      </t>
  </si>
  <si>
    <t xml:space="preserve"> N70 - N77 </t>
  </si>
  <si>
    <t xml:space="preserve">невоспалительные болезни женских половых органов    </t>
  </si>
  <si>
    <t>N83 - N83.9</t>
  </si>
  <si>
    <t xml:space="preserve">болезни молочной железы </t>
  </si>
  <si>
    <t xml:space="preserve"> N60 - N64 </t>
  </si>
  <si>
    <t xml:space="preserve">Отдельные состояния, возникающие в перинатальном   периоде     </t>
  </si>
  <si>
    <t xml:space="preserve"> P00 - P96 </t>
  </si>
  <si>
    <t xml:space="preserve">Врожденные  аномалии (пороки развития), деформации и хромосомные нарушения, из них:    </t>
  </si>
  <si>
    <t xml:space="preserve"> Q00 - Q99 </t>
  </si>
  <si>
    <t>развития нервной системы</t>
  </si>
  <si>
    <t xml:space="preserve"> Q00 - Q07 </t>
  </si>
  <si>
    <t xml:space="preserve">системы  кровообращения         </t>
  </si>
  <si>
    <t xml:space="preserve"> Q20 - Q28</t>
  </si>
  <si>
    <t>костно-мышечной  системы</t>
  </si>
  <si>
    <t xml:space="preserve"> Q65 - Q79 </t>
  </si>
  <si>
    <t>женских половых  органов</t>
  </si>
  <si>
    <t xml:space="preserve"> Q50 - Q52 </t>
  </si>
  <si>
    <t xml:space="preserve">мужских половых  органов  </t>
  </si>
  <si>
    <t xml:space="preserve"> Q53 - Q55 </t>
  </si>
  <si>
    <t xml:space="preserve">Травмы,    отравления и  некоторые другие  последствия   воздействия    внешних причин      </t>
  </si>
  <si>
    <t xml:space="preserve"> S00 - T98 </t>
  </si>
  <si>
    <t xml:space="preserve">Прочие           </t>
  </si>
  <si>
    <t xml:space="preserve">ВСЕГО  ЗАБОЛЕВАНИЙ              </t>
  </si>
  <si>
    <t xml:space="preserve"> A00 - T98 </t>
  </si>
  <si>
    <t>Болезни органов  пищеварения, из них</t>
  </si>
  <si>
    <t xml:space="preserve">     Дошкольные       организации</t>
  </si>
  <si>
    <t>сколиоз</t>
  </si>
  <si>
    <t xml:space="preserve"> М41</t>
  </si>
  <si>
    <t>болезни желчного пузыря, желчевыводящих путей</t>
  </si>
  <si>
    <t xml:space="preserve"> К80 - К83</t>
  </si>
  <si>
    <t>нарушения рефракции и аккомодации</t>
  </si>
  <si>
    <t>миопия</t>
  </si>
  <si>
    <t>Болезни глаза и его  придаточного аппарата, из них:</t>
  </si>
  <si>
    <t xml:space="preserve"> Н52</t>
  </si>
  <si>
    <t xml:space="preserve"> Н52.1</t>
  </si>
  <si>
    <t>выявлено впервые</t>
  </si>
  <si>
    <t xml:space="preserve"> В65 - B83 </t>
  </si>
  <si>
    <t xml:space="preserve"> A00 - А09 </t>
  </si>
  <si>
    <t>гельминтозы</t>
  </si>
  <si>
    <t>%</t>
  </si>
  <si>
    <t>в т.ч. мальчики</t>
  </si>
  <si>
    <t>Болезни органов  пищеварения</t>
  </si>
  <si>
    <t>Распределение детей по группам состояния здоровья</t>
  </si>
  <si>
    <t>Распределение детей по медицинским группам для занятий физической культурой</t>
  </si>
  <si>
    <t>Детей 5 группы здоровья</t>
  </si>
  <si>
    <t>не допущен</t>
  </si>
  <si>
    <t>Число детей, прошедших профилактические осмотры</t>
  </si>
  <si>
    <t>Распределение детей по уровню физического развития</t>
  </si>
  <si>
    <t>Нормальное физическое развитие</t>
  </si>
  <si>
    <t>Нарушения физического развития, из них</t>
  </si>
  <si>
    <t>дефицит массы тела</t>
  </si>
  <si>
    <t>избыток массы тела</t>
  </si>
  <si>
    <t>низкий рост</t>
  </si>
  <si>
    <t>высокий рост</t>
  </si>
  <si>
    <t xml:space="preserve">Выявлено ВСЕГО  ЗАБОЛЕВАНИЙ, из них              </t>
  </si>
  <si>
    <t>от 15 до 17 лет включительно</t>
  </si>
  <si>
    <t>от 0 до 4 лет включительно</t>
  </si>
  <si>
    <t xml:space="preserve"> от 10 до 14 лет включительно</t>
  </si>
  <si>
    <t>Среднесписочное число детей (учащихся)</t>
  </si>
  <si>
    <t xml:space="preserve"> от 5 до 7 лет включительно</t>
  </si>
  <si>
    <t xml:space="preserve"> от 7 до 9 лет включительно</t>
  </si>
  <si>
    <t xml:space="preserve"> от 0 до 7 лет включительно</t>
  </si>
  <si>
    <t xml:space="preserve"> от 7 до 17 лет включительно</t>
  </si>
  <si>
    <t>Таблица № 6 Структура выявленных заболеваний (состояний) СВОД</t>
  </si>
  <si>
    <t>Таблица № 7 Структура выявленных заболеваний (состояний) по возрастам у детей в дошкольных организациях СВОД</t>
  </si>
  <si>
    <t>Таблица № 7 Структура выявленных заболеваний (состояний) по возрастам у детей в школах СВОД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</si>
</sst>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7" fillId="0" borderId="36" xfId="0" applyFont="1" applyBorder="1" applyAlignment="1">
      <alignment vertical="center" wrapText="1"/>
    </xf>
    <xf numFmtId="0" fontId="4" fillId="0" borderId="37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0" borderId="36" xfId="0" applyFont="1" applyBorder="1" applyAlignment="1">
      <alignment/>
    </xf>
    <xf numFmtId="0" fontId="4" fillId="33" borderId="41" xfId="0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1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5" fillId="0" borderId="46" xfId="0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8" fillId="0" borderId="37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1" fontId="4" fillId="0" borderId="2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30" xfId="0" applyFont="1" applyBorder="1" applyAlignment="1">
      <alignment/>
    </xf>
    <xf numFmtId="1" fontId="4" fillId="0" borderId="37" xfId="0" applyNumberFormat="1" applyFont="1" applyBorder="1" applyAlignment="1">
      <alignment/>
    </xf>
    <xf numFmtId="0" fontId="4" fillId="33" borderId="42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4" fillId="0" borderId="44" xfId="0" applyNumberFormat="1" applyFont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48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1" fontId="4" fillId="0" borderId="49" xfId="0" applyNumberFormat="1" applyFont="1" applyBorder="1" applyAlignment="1">
      <alignment/>
    </xf>
    <xf numFmtId="1" fontId="4" fillId="0" borderId="53" xfId="0" applyNumberFormat="1" applyFont="1" applyBorder="1" applyAlignment="1">
      <alignment/>
    </xf>
    <xf numFmtId="0" fontId="4" fillId="0" borderId="54" xfId="0" applyFont="1" applyBorder="1" applyAlignment="1">
      <alignment/>
    </xf>
    <xf numFmtId="1" fontId="4" fillId="0" borderId="0" xfId="0" applyNumberFormat="1" applyFont="1" applyFill="1" applyAlignment="1">
      <alignment/>
    </xf>
    <xf numFmtId="2" fontId="4" fillId="33" borderId="22" xfId="0" applyNumberFormat="1" applyFont="1" applyFill="1" applyBorder="1" applyAlignment="1">
      <alignment/>
    </xf>
    <xf numFmtId="2" fontId="4" fillId="33" borderId="41" xfId="0" applyNumberFormat="1" applyFont="1" applyFill="1" applyBorder="1" applyAlignment="1">
      <alignment/>
    </xf>
    <xf numFmtId="2" fontId="4" fillId="33" borderId="51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 horizontal="center"/>
    </xf>
    <xf numFmtId="2" fontId="4" fillId="33" borderId="47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2" fontId="4" fillId="33" borderId="50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/>
    </xf>
    <xf numFmtId="2" fontId="4" fillId="33" borderId="53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2" fontId="4" fillId="33" borderId="52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2" fontId="4" fillId="33" borderId="43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8" fillId="0" borderId="44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56" xfId="0" applyFont="1" applyBorder="1" applyAlignment="1">
      <alignment horizontal="left"/>
    </xf>
    <xf numFmtId="0" fontId="8" fillId="0" borderId="53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1" fontId="4" fillId="33" borderId="41" xfId="0" applyNumberFormat="1" applyFont="1" applyFill="1" applyBorder="1" applyAlignment="1">
      <alignment/>
    </xf>
    <xf numFmtId="1" fontId="4" fillId="34" borderId="0" xfId="0" applyNumberFormat="1" applyFont="1" applyFill="1" applyAlignment="1">
      <alignment/>
    </xf>
    <xf numFmtId="0" fontId="8" fillId="35" borderId="37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4" fillId="33" borderId="37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5" fillId="0" borderId="2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5" fillId="0" borderId="6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0" fillId="0" borderId="65" xfId="0" applyBorder="1" applyAlignment="1">
      <alignment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38" xfId="0" applyFont="1" applyBorder="1" applyAlignment="1">
      <alignment horizontal="center"/>
    </xf>
    <xf numFmtId="2" fontId="4" fillId="0" borderId="22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8" sqref="E58"/>
    </sheetView>
  </sheetViews>
  <sheetFormatPr defaultColWidth="9.125" defaultRowHeight="12.75"/>
  <cols>
    <col min="1" max="1" width="36.625" style="1" customWidth="1"/>
    <col min="2" max="2" width="13.375" style="1" customWidth="1"/>
    <col min="3" max="3" width="7.00390625" style="1" customWidth="1"/>
    <col min="4" max="4" width="8.00390625" style="1" customWidth="1"/>
    <col min="5" max="5" width="7.50390625" style="1" customWidth="1"/>
    <col min="6" max="6" width="10.50390625" style="1" customWidth="1"/>
    <col min="7" max="13" width="9.125" style="1" customWidth="1"/>
    <col min="14" max="14" width="9.50390625" style="1" customWidth="1"/>
    <col min="15" max="16384" width="9.125" style="1" customWidth="1"/>
  </cols>
  <sheetData>
    <row r="1" spans="1:14" ht="14.25" thickBot="1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0" ht="13.5">
      <c r="A2" s="3"/>
      <c r="B2" s="114"/>
      <c r="C2" s="138" t="s">
        <v>90</v>
      </c>
      <c r="D2" s="136"/>
      <c r="E2" s="136"/>
      <c r="F2" s="139"/>
      <c r="G2" s="135" t="s">
        <v>5</v>
      </c>
      <c r="H2" s="136"/>
      <c r="I2" s="136"/>
      <c r="J2" s="137"/>
    </row>
    <row r="3" spans="1:10" ht="13.5">
      <c r="A3" s="7"/>
      <c r="B3" s="115"/>
      <c r="C3" s="129" t="s">
        <v>3</v>
      </c>
      <c r="D3" s="130"/>
      <c r="E3" s="130"/>
      <c r="F3" s="131"/>
      <c r="G3" s="132" t="s">
        <v>3</v>
      </c>
      <c r="H3" s="130"/>
      <c r="I3" s="130"/>
      <c r="J3" s="133"/>
    </row>
    <row r="4" spans="1:10" ht="13.5">
      <c r="A4" s="7"/>
      <c r="B4" s="115"/>
      <c r="C4" s="104" t="s">
        <v>4</v>
      </c>
      <c r="D4" s="58"/>
      <c r="E4" s="57" t="s">
        <v>100</v>
      </c>
      <c r="F4" s="99"/>
      <c r="G4" s="107" t="s">
        <v>4</v>
      </c>
      <c r="H4" s="58"/>
      <c r="I4" s="57" t="s">
        <v>100</v>
      </c>
      <c r="J4" s="101"/>
    </row>
    <row r="5" spans="1:10" ht="14.25" thickBot="1">
      <c r="A5" s="52"/>
      <c r="B5" s="116"/>
      <c r="C5" s="15" t="s">
        <v>0</v>
      </c>
      <c r="D5" s="11" t="s">
        <v>1</v>
      </c>
      <c r="E5" s="11" t="s">
        <v>0</v>
      </c>
      <c r="F5" s="13" t="s">
        <v>1</v>
      </c>
      <c r="G5" s="24" t="s">
        <v>0</v>
      </c>
      <c r="H5" s="11" t="s">
        <v>1</v>
      </c>
      <c r="I5" s="11" t="s">
        <v>0</v>
      </c>
      <c r="J5" s="12" t="s">
        <v>1</v>
      </c>
    </row>
    <row r="6" spans="1:10" ht="13.5">
      <c r="A6" s="9" t="s">
        <v>123</v>
      </c>
      <c r="B6" s="117"/>
      <c r="C6" s="105">
        <v>204</v>
      </c>
      <c r="D6" s="46"/>
      <c r="E6" s="100">
        <v>204</v>
      </c>
      <c r="F6" s="68"/>
      <c r="G6" s="108">
        <v>0</v>
      </c>
      <c r="H6" s="46"/>
      <c r="I6" s="100">
        <v>0</v>
      </c>
      <c r="J6" s="102"/>
    </row>
    <row r="7" spans="1:10" ht="19.5" customHeight="1">
      <c r="A7" s="111" t="s">
        <v>87</v>
      </c>
      <c r="B7" s="118" t="s">
        <v>88</v>
      </c>
      <c r="C7" s="124">
        <v>35</v>
      </c>
      <c r="D7" s="25">
        <f>C7*1000/C6</f>
        <v>171.5686274509804</v>
      </c>
      <c r="E7" s="47">
        <v>10</v>
      </c>
      <c r="F7" s="29">
        <f>E7*1000/E6</f>
        <v>49.01960784313726</v>
      </c>
      <c r="G7" s="125">
        <f>G8+G13+G14+G16+G22+G24+G26+G29+G30+G31+G33+G35+G36+G39+G45++G46+G52+G53</f>
        <v>0</v>
      </c>
      <c r="H7" s="25" t="e">
        <f>G7*1000/G6</f>
        <v>#DIV/0!</v>
      </c>
      <c r="I7" s="47">
        <f>I8+I13+I14+I16+I22+I24+I26+I29+I30+I31+I33+I35+I36+I39+I45++I46+I52+I53</f>
        <v>0</v>
      </c>
      <c r="J7" s="28" t="e">
        <f>I7*1000/I6</f>
        <v>#DIV/0!</v>
      </c>
    </row>
    <row r="8" spans="1:10" ht="31.5" customHeight="1">
      <c r="A8" s="111" t="s">
        <v>10</v>
      </c>
      <c r="B8" s="118" t="s">
        <v>11</v>
      </c>
      <c r="C8" s="126">
        <v>1</v>
      </c>
      <c r="D8" s="25">
        <f>C8*1000/C6</f>
        <v>4.901960784313726</v>
      </c>
      <c r="E8" s="127">
        <v>1</v>
      </c>
      <c r="F8" s="29">
        <f>E8*1000/E6</f>
        <v>4.901960784313726</v>
      </c>
      <c r="G8" s="128"/>
      <c r="H8" s="25" t="e">
        <f>G8*1000/G6</f>
        <v>#DIV/0!</v>
      </c>
      <c r="I8" s="97"/>
      <c r="J8" s="28" t="e">
        <f>I8*1000/I6</f>
        <v>#DIV/0!</v>
      </c>
    </row>
    <row r="9" spans="1:10" ht="19.5" customHeight="1">
      <c r="A9" s="111" t="s">
        <v>2</v>
      </c>
      <c r="B9" s="118" t="s">
        <v>102</v>
      </c>
      <c r="C9" s="126">
        <v>0</v>
      </c>
      <c r="D9" s="25">
        <f>C9*1000/C6</f>
        <v>0</v>
      </c>
      <c r="E9" s="127">
        <v>0</v>
      </c>
      <c r="F9" s="29">
        <f>E9*1000/E6</f>
        <v>0</v>
      </c>
      <c r="G9" s="128"/>
      <c r="H9" s="25" t="e">
        <f>G9*1000/G6</f>
        <v>#DIV/0!</v>
      </c>
      <c r="I9" s="97"/>
      <c r="J9" s="28" t="e">
        <f>I9*1000/I6</f>
        <v>#DIV/0!</v>
      </c>
    </row>
    <row r="10" spans="1:10" ht="19.5" customHeight="1">
      <c r="A10" s="111" t="s">
        <v>12</v>
      </c>
      <c r="B10" s="118" t="s">
        <v>13</v>
      </c>
      <c r="C10" s="126">
        <v>0</v>
      </c>
      <c r="D10" s="25">
        <f>C10*1000/C6</f>
        <v>0</v>
      </c>
      <c r="E10" s="127">
        <v>0</v>
      </c>
      <c r="F10" s="29">
        <f>E10*1000/E6</f>
        <v>0</v>
      </c>
      <c r="G10" s="128"/>
      <c r="H10" s="25" t="e">
        <f>G10*1000/G6</f>
        <v>#DIV/0!</v>
      </c>
      <c r="I10" s="127"/>
      <c r="J10" s="28" t="e">
        <f>I10*1000/I6</f>
        <v>#DIV/0!</v>
      </c>
    </row>
    <row r="11" spans="1:10" ht="19.5" customHeight="1">
      <c r="A11" s="111" t="s">
        <v>14</v>
      </c>
      <c r="B11" s="118" t="s">
        <v>15</v>
      </c>
      <c r="C11" s="126">
        <v>1</v>
      </c>
      <c r="D11" s="25">
        <f>C11*1000/C6</f>
        <v>4.901960784313726</v>
      </c>
      <c r="E11" s="127">
        <v>0</v>
      </c>
      <c r="F11" s="29">
        <f>E11*1000/E6</f>
        <v>0</v>
      </c>
      <c r="G11" s="128"/>
      <c r="H11" s="25" t="e">
        <f>G11*1000/G6</f>
        <v>#DIV/0!</v>
      </c>
      <c r="I11" s="127"/>
      <c r="J11" s="28" t="e">
        <f>I11*1000/I6</f>
        <v>#DIV/0!</v>
      </c>
    </row>
    <row r="12" spans="1:10" ht="19.5" customHeight="1">
      <c r="A12" s="111" t="s">
        <v>103</v>
      </c>
      <c r="B12" s="118" t="s">
        <v>101</v>
      </c>
      <c r="C12" s="126">
        <v>0</v>
      </c>
      <c r="D12" s="25">
        <f>C12*1000/C6</f>
        <v>0</v>
      </c>
      <c r="E12" s="127">
        <v>0</v>
      </c>
      <c r="F12" s="29">
        <f>E12*1000/E6</f>
        <v>0</v>
      </c>
      <c r="G12" s="128"/>
      <c r="H12" s="25" t="e">
        <f>G12*1000/G6</f>
        <v>#DIV/0!</v>
      </c>
      <c r="I12" s="127"/>
      <c r="J12" s="28" t="e">
        <f>I12*1000/I6</f>
        <v>#DIV/0!</v>
      </c>
    </row>
    <row r="13" spans="1:10" ht="19.5" customHeight="1">
      <c r="A13" s="111" t="s">
        <v>16</v>
      </c>
      <c r="B13" s="118" t="s">
        <v>17</v>
      </c>
      <c r="C13" s="126">
        <v>1</v>
      </c>
      <c r="D13" s="25">
        <f>C13*1000/C6</f>
        <v>4.901960784313726</v>
      </c>
      <c r="E13" s="127">
        <v>0</v>
      </c>
      <c r="F13" s="29">
        <f>E13*1000/E6</f>
        <v>0</v>
      </c>
      <c r="G13" s="128"/>
      <c r="H13" s="25" t="e">
        <f>G13*1000/G6</f>
        <v>#DIV/0!</v>
      </c>
      <c r="I13" s="127"/>
      <c r="J13" s="28" t="e">
        <f>I13*1000/I6</f>
        <v>#DIV/0!</v>
      </c>
    </row>
    <row r="14" spans="1:10" ht="51.75" customHeight="1">
      <c r="A14" s="111" t="s">
        <v>18</v>
      </c>
      <c r="B14" s="118" t="s">
        <v>19</v>
      </c>
      <c r="C14" s="126">
        <v>0</v>
      </c>
      <c r="D14" s="25">
        <f>C14*1000/C6</f>
        <v>0</v>
      </c>
      <c r="E14" s="127">
        <v>0</v>
      </c>
      <c r="F14" s="29">
        <f>E14*1000/E6</f>
        <v>0</v>
      </c>
      <c r="G14" s="128"/>
      <c r="H14" s="25" t="e">
        <f>G14*1000/G6</f>
        <v>#DIV/0!</v>
      </c>
      <c r="I14" s="127"/>
      <c r="J14" s="28" t="e">
        <f>I14*1000/I6</f>
        <v>#DIV/0!</v>
      </c>
    </row>
    <row r="15" spans="1:10" ht="24" customHeight="1">
      <c r="A15" s="111" t="s">
        <v>20</v>
      </c>
      <c r="B15" s="118" t="s">
        <v>21</v>
      </c>
      <c r="C15" s="126">
        <v>0</v>
      </c>
      <c r="D15" s="25">
        <f>C15*1000/C6</f>
        <v>0</v>
      </c>
      <c r="E15" s="127">
        <v>0</v>
      </c>
      <c r="F15" s="29">
        <f>E15*1000/E6</f>
        <v>0</v>
      </c>
      <c r="G15" s="109"/>
      <c r="H15" s="25" t="e">
        <f>G15*1000/G6</f>
        <v>#DIV/0!</v>
      </c>
      <c r="I15" s="97"/>
      <c r="J15" s="28" t="e">
        <f>I15*1000/I6</f>
        <v>#DIV/0!</v>
      </c>
    </row>
    <row r="16" spans="1:10" ht="45" customHeight="1">
      <c r="A16" s="111" t="s">
        <v>22</v>
      </c>
      <c r="B16" s="118" t="s">
        <v>23</v>
      </c>
      <c r="C16" s="126">
        <v>7</v>
      </c>
      <c r="D16" s="25">
        <f>C16*1000/C6</f>
        <v>34.31372549019608</v>
      </c>
      <c r="E16" s="127">
        <v>2</v>
      </c>
      <c r="F16" s="29">
        <f>E16*1000/E6</f>
        <v>9.803921568627452</v>
      </c>
      <c r="G16" s="109"/>
      <c r="H16" s="25" t="e">
        <f>G16*1000/G6</f>
        <v>#DIV/0!</v>
      </c>
      <c r="I16" s="97"/>
      <c r="J16" s="28" t="e">
        <f>I16*1000/I6</f>
        <v>#DIV/0!</v>
      </c>
    </row>
    <row r="17" spans="1:10" ht="22.5" customHeight="1">
      <c r="A17" s="111" t="s">
        <v>24</v>
      </c>
      <c r="B17" s="118" t="s">
        <v>25</v>
      </c>
      <c r="C17" s="126">
        <v>1</v>
      </c>
      <c r="D17" s="25">
        <f>C17*1000/C6</f>
        <v>4.901960784313726</v>
      </c>
      <c r="E17" s="127">
        <v>1</v>
      </c>
      <c r="F17" s="29">
        <f>E17*1000/E6</f>
        <v>4.901960784313726</v>
      </c>
      <c r="G17" s="109"/>
      <c r="H17" s="25" t="e">
        <f>G17*1000/G6</f>
        <v>#DIV/0!</v>
      </c>
      <c r="I17" s="97"/>
      <c r="J17" s="28" t="e">
        <f>I17*1000/I6</f>
        <v>#DIV/0!</v>
      </c>
    </row>
    <row r="18" spans="1:10" ht="22.5" customHeight="1">
      <c r="A18" s="111" t="s">
        <v>26</v>
      </c>
      <c r="B18" s="118" t="s">
        <v>27</v>
      </c>
      <c r="C18" s="126">
        <v>3</v>
      </c>
      <c r="D18" s="25">
        <f>C18*1000/C6</f>
        <v>14.705882352941176</v>
      </c>
      <c r="E18" s="127">
        <v>1</v>
      </c>
      <c r="F18" s="29">
        <f>E18*1000/E6</f>
        <v>4.901960784313726</v>
      </c>
      <c r="G18" s="109"/>
      <c r="H18" s="25" t="e">
        <f>G18*1000/G6</f>
        <v>#DIV/0!</v>
      </c>
      <c r="I18" s="97"/>
      <c r="J18" s="28" t="e">
        <f>I18*1000/I6</f>
        <v>#DIV/0!</v>
      </c>
    </row>
    <row r="19" spans="1:10" ht="22.5" customHeight="1">
      <c r="A19" s="111" t="s">
        <v>28</v>
      </c>
      <c r="B19" s="118" t="s">
        <v>29</v>
      </c>
      <c r="C19" s="126">
        <v>3</v>
      </c>
      <c r="D19" s="25">
        <f>C19*1000/C6</f>
        <v>14.705882352941176</v>
      </c>
      <c r="E19" s="127">
        <v>0</v>
      </c>
      <c r="F19" s="29">
        <f>E19*1000/E6</f>
        <v>0</v>
      </c>
      <c r="G19" s="109"/>
      <c r="H19" s="25" t="e">
        <f>G19*1000/G6</f>
        <v>#DIV/0!</v>
      </c>
      <c r="I19" s="97"/>
      <c r="J19" s="28" t="e">
        <f>I19*1000/I6</f>
        <v>#DIV/0!</v>
      </c>
    </row>
    <row r="20" spans="1:10" ht="22.5" customHeight="1">
      <c r="A20" s="111" t="s">
        <v>30</v>
      </c>
      <c r="B20" s="118" t="s">
        <v>31</v>
      </c>
      <c r="C20" s="126">
        <v>0</v>
      </c>
      <c r="D20" s="25">
        <f>C20*1000/C6</f>
        <v>0</v>
      </c>
      <c r="E20" s="127">
        <v>0</v>
      </c>
      <c r="F20" s="29">
        <f>E20*1000/E6</f>
        <v>0</v>
      </c>
      <c r="G20" s="109"/>
      <c r="H20" s="25" t="e">
        <f>G20*1000/G6</f>
        <v>#DIV/0!</v>
      </c>
      <c r="I20" s="97"/>
      <c r="J20" s="28" t="e">
        <f>I20*1000/I6</f>
        <v>#DIV/0!</v>
      </c>
    </row>
    <row r="21" spans="1:10" ht="22.5" customHeight="1">
      <c r="A21" s="111" t="s">
        <v>32</v>
      </c>
      <c r="B21" s="118" t="s">
        <v>33</v>
      </c>
      <c r="C21" s="126">
        <v>0</v>
      </c>
      <c r="D21" s="25">
        <f>C21*1000/C6</f>
        <v>0</v>
      </c>
      <c r="E21" s="127">
        <v>0</v>
      </c>
      <c r="F21" s="29">
        <f>E21*1000/E6</f>
        <v>0</v>
      </c>
      <c r="G21" s="109"/>
      <c r="H21" s="25" t="e">
        <f>G21*1000/G6</f>
        <v>#DIV/0!</v>
      </c>
      <c r="I21" s="97"/>
      <c r="J21" s="28" t="e">
        <f>I21*1000/I6</f>
        <v>#DIV/0!</v>
      </c>
    </row>
    <row r="22" spans="1:10" ht="31.5" customHeight="1">
      <c r="A22" s="111" t="s">
        <v>34</v>
      </c>
      <c r="B22" s="118" t="s">
        <v>35</v>
      </c>
      <c r="C22" s="56">
        <v>3</v>
      </c>
      <c r="D22" s="25">
        <f>C22*1000/C6</f>
        <v>14.705882352941176</v>
      </c>
      <c r="E22" s="97">
        <v>2</v>
      </c>
      <c r="F22" s="29">
        <f>E22*1000/E6</f>
        <v>9.803921568627452</v>
      </c>
      <c r="G22" s="109"/>
      <c r="H22" s="25" t="e">
        <f>G22*1000/G6</f>
        <v>#DIV/0!</v>
      </c>
      <c r="I22" s="97"/>
      <c r="J22" s="28" t="e">
        <f>I22*1000/I6</f>
        <v>#DIV/0!</v>
      </c>
    </row>
    <row r="23" spans="1:10" ht="24.75" customHeight="1">
      <c r="A23" s="111" t="s">
        <v>36</v>
      </c>
      <c r="B23" s="118" t="s">
        <v>37</v>
      </c>
      <c r="C23" s="56">
        <v>0</v>
      </c>
      <c r="D23" s="25">
        <f>C23*1000/C6</f>
        <v>0</v>
      </c>
      <c r="E23" s="97">
        <v>0</v>
      </c>
      <c r="F23" s="29">
        <f>E23*1000/E6</f>
        <v>0</v>
      </c>
      <c r="G23" s="109"/>
      <c r="H23" s="25" t="e">
        <f>G23*1000/G6</f>
        <v>#DIV/0!</v>
      </c>
      <c r="I23" s="97"/>
      <c r="J23" s="28" t="e">
        <f>I23*1000/I6</f>
        <v>#DIV/0!</v>
      </c>
    </row>
    <row r="24" spans="1:10" ht="24" customHeight="1">
      <c r="A24" s="111" t="s">
        <v>38</v>
      </c>
      <c r="B24" s="118" t="s">
        <v>39</v>
      </c>
      <c r="C24" s="56">
        <v>2</v>
      </c>
      <c r="D24" s="25">
        <f>C24*1000/C6</f>
        <v>9.803921568627452</v>
      </c>
      <c r="E24" s="97">
        <v>0</v>
      </c>
      <c r="F24" s="29">
        <f>E24*1000/E6</f>
        <v>0</v>
      </c>
      <c r="G24" s="109"/>
      <c r="H24" s="25" t="e">
        <f>G24*1000/G6</f>
        <v>#DIV/0!</v>
      </c>
      <c r="I24" s="97"/>
      <c r="J24" s="28" t="e">
        <f>I24*1000/I6</f>
        <v>#DIV/0!</v>
      </c>
    </row>
    <row r="25" spans="1:10" ht="33" customHeight="1">
      <c r="A25" s="111" t="s">
        <v>40</v>
      </c>
      <c r="B25" s="118" t="s">
        <v>41</v>
      </c>
      <c r="C25" s="56">
        <v>1</v>
      </c>
      <c r="D25" s="25">
        <f>C25*1000/C6</f>
        <v>4.901960784313726</v>
      </c>
      <c r="E25" s="97">
        <v>1</v>
      </c>
      <c r="F25" s="29">
        <f>E25*1000/E6</f>
        <v>4.901960784313726</v>
      </c>
      <c r="G25" s="109"/>
      <c r="H25" s="25" t="e">
        <f>G25*1000/G6</f>
        <v>#DIV/0!</v>
      </c>
      <c r="I25" s="97"/>
      <c r="J25" s="28" t="e">
        <f>I25*1000/I6</f>
        <v>#DIV/0!</v>
      </c>
    </row>
    <row r="26" spans="1:10" ht="31.5" customHeight="1">
      <c r="A26" s="111" t="s">
        <v>97</v>
      </c>
      <c r="B26" s="118" t="s">
        <v>42</v>
      </c>
      <c r="C26" s="56">
        <v>6</v>
      </c>
      <c r="D26" s="25">
        <f>C26*1000/C6</f>
        <v>29.41176470588235</v>
      </c>
      <c r="E26" s="97">
        <v>1</v>
      </c>
      <c r="F26" s="29">
        <f>E26*1000/E6</f>
        <v>4.901960784313726</v>
      </c>
      <c r="G26" s="109"/>
      <c r="H26" s="25" t="e">
        <f>G26*1000/G6</f>
        <v>#DIV/0!</v>
      </c>
      <c r="I26" s="97"/>
      <c r="J26" s="28" t="e">
        <f>I26*1000/I6</f>
        <v>#DIV/0!</v>
      </c>
    </row>
    <row r="27" spans="1:10" ht="25.5" customHeight="1">
      <c r="A27" s="111" t="s">
        <v>95</v>
      </c>
      <c r="B27" s="118" t="s">
        <v>98</v>
      </c>
      <c r="C27" s="56">
        <v>2</v>
      </c>
      <c r="D27" s="25">
        <f>C27*1000/C6</f>
        <v>9.803921568627452</v>
      </c>
      <c r="E27" s="97">
        <v>1</v>
      </c>
      <c r="F27" s="29">
        <f>E27*1000/E6</f>
        <v>4.901960784313726</v>
      </c>
      <c r="G27" s="109"/>
      <c r="H27" s="25" t="e">
        <f>G27*1000/G6</f>
        <v>#DIV/0!</v>
      </c>
      <c r="I27" s="97"/>
      <c r="J27" s="28" t="e">
        <f>I27*1000/I6</f>
        <v>#DIV/0!</v>
      </c>
    </row>
    <row r="28" spans="1:10" ht="21.75" customHeight="1">
      <c r="A28" s="111" t="s">
        <v>96</v>
      </c>
      <c r="B28" s="118" t="s">
        <v>99</v>
      </c>
      <c r="C28" s="56">
        <v>1</v>
      </c>
      <c r="D28" s="25">
        <f>C28*1000/C6</f>
        <v>4.901960784313726</v>
      </c>
      <c r="E28" s="97">
        <v>0</v>
      </c>
      <c r="F28" s="29">
        <f>E28*1000/E6</f>
        <v>0</v>
      </c>
      <c r="G28" s="109"/>
      <c r="H28" s="25" t="e">
        <f>G28*1000/G6</f>
        <v>#DIV/0!</v>
      </c>
      <c r="I28" s="97"/>
      <c r="J28" s="28" t="e">
        <f>I28*1000/I6</f>
        <v>#DIV/0!</v>
      </c>
    </row>
    <row r="29" spans="1:10" ht="24" customHeight="1">
      <c r="A29" s="111" t="s">
        <v>43</v>
      </c>
      <c r="B29" s="118" t="s">
        <v>44</v>
      </c>
      <c r="C29" s="56">
        <v>1</v>
      </c>
      <c r="D29" s="25">
        <f>C29*1000/C6</f>
        <v>4.901960784313726</v>
      </c>
      <c r="E29" s="97">
        <v>0</v>
      </c>
      <c r="F29" s="29">
        <f>E29*1000/E6</f>
        <v>0</v>
      </c>
      <c r="G29" s="109"/>
      <c r="H29" s="25" t="e">
        <f>G29*1000/G6</f>
        <v>#DIV/0!</v>
      </c>
      <c r="I29" s="97"/>
      <c r="J29" s="28" t="e">
        <f>I29*1000/I6</f>
        <v>#DIV/0!</v>
      </c>
    </row>
    <row r="30" spans="1:10" ht="24" customHeight="1">
      <c r="A30" s="111" t="s">
        <v>45</v>
      </c>
      <c r="B30" s="118" t="s">
        <v>46</v>
      </c>
      <c r="C30" s="56">
        <v>1</v>
      </c>
      <c r="D30" s="25">
        <f>C30*1000/C6</f>
        <v>4.901960784313726</v>
      </c>
      <c r="E30" s="97">
        <v>0</v>
      </c>
      <c r="F30" s="29">
        <f>E30*1000/E6</f>
        <v>0</v>
      </c>
      <c r="G30" s="109"/>
      <c r="H30" s="25" t="e">
        <f>G30*1000/G6</f>
        <v>#DIV/0!</v>
      </c>
      <c r="I30" s="97"/>
      <c r="J30" s="28" t="e">
        <f>I30*1000/I6</f>
        <v>#DIV/0!</v>
      </c>
    </row>
    <row r="31" spans="1:10" ht="24" customHeight="1">
      <c r="A31" s="111" t="s">
        <v>47</v>
      </c>
      <c r="B31" s="118" t="s">
        <v>48</v>
      </c>
      <c r="C31" s="56">
        <v>2</v>
      </c>
      <c r="D31" s="25">
        <f>C31*1000/C6</f>
        <v>9.803921568627452</v>
      </c>
      <c r="E31" s="97">
        <v>0</v>
      </c>
      <c r="F31" s="29">
        <f>E31*1000/E6</f>
        <v>0</v>
      </c>
      <c r="G31" s="109"/>
      <c r="H31" s="25" t="e">
        <f>G31*1000/G6</f>
        <v>#DIV/0!</v>
      </c>
      <c r="I31" s="97"/>
      <c r="J31" s="28" t="e">
        <f>I31*1000/I6</f>
        <v>#DIV/0!</v>
      </c>
    </row>
    <row r="32" spans="1:10" ht="24" customHeight="1">
      <c r="A32" s="111" t="s">
        <v>49</v>
      </c>
      <c r="B32" s="118" t="s">
        <v>50</v>
      </c>
      <c r="C32" s="56">
        <v>2</v>
      </c>
      <c r="D32" s="25">
        <f>C32*1000/C6</f>
        <v>9.803921568627452</v>
      </c>
      <c r="E32" s="97">
        <v>0</v>
      </c>
      <c r="F32" s="29">
        <f>E32*1000/E6</f>
        <v>0</v>
      </c>
      <c r="G32" s="109"/>
      <c r="H32" s="25" t="e">
        <f>G32*1000/G6</f>
        <v>#DIV/0!</v>
      </c>
      <c r="I32" s="97"/>
      <c r="J32" s="28" t="e">
        <f>I32*1000/I6</f>
        <v>#DIV/0!</v>
      </c>
    </row>
    <row r="33" spans="1:10" ht="24" customHeight="1">
      <c r="A33" s="112" t="s">
        <v>89</v>
      </c>
      <c r="B33" s="118" t="s">
        <v>51</v>
      </c>
      <c r="C33" s="56">
        <v>4</v>
      </c>
      <c r="D33" s="25">
        <f>C33*1000/C6</f>
        <v>19.607843137254903</v>
      </c>
      <c r="E33" s="97">
        <v>1</v>
      </c>
      <c r="F33" s="29">
        <v>3</v>
      </c>
      <c r="G33" s="109"/>
      <c r="H33" s="25" t="e">
        <f>G33*1000/G6</f>
        <v>#DIV/0!</v>
      </c>
      <c r="I33" s="97"/>
      <c r="J33" s="28" t="e">
        <f>I33*1000/I6</f>
        <v>#DIV/0!</v>
      </c>
    </row>
    <row r="34" spans="1:10" ht="33" customHeight="1">
      <c r="A34" s="111" t="s">
        <v>93</v>
      </c>
      <c r="B34" s="118" t="s">
        <v>94</v>
      </c>
      <c r="C34" s="56">
        <v>3</v>
      </c>
      <c r="D34" s="25">
        <f>C34*1000/C6</f>
        <v>14.705882352941176</v>
      </c>
      <c r="E34" s="97">
        <v>1</v>
      </c>
      <c r="F34" s="29">
        <f>E34*1000/E6</f>
        <v>4.901960784313726</v>
      </c>
      <c r="G34" s="109"/>
      <c r="H34" s="25" t="e">
        <f>G34*1000/G6</f>
        <v>#DIV/0!</v>
      </c>
      <c r="I34" s="97"/>
      <c r="J34" s="28" t="e">
        <f>I34*1000/I6</f>
        <v>#DIV/0!</v>
      </c>
    </row>
    <row r="35" spans="1:10" ht="24" customHeight="1">
      <c r="A35" s="111" t="s">
        <v>52</v>
      </c>
      <c r="B35" s="118" t="s">
        <v>53</v>
      </c>
      <c r="C35" s="56">
        <v>5</v>
      </c>
      <c r="D35" s="25">
        <f>C35*1000/C6</f>
        <v>24.50980392156863</v>
      </c>
      <c r="E35" s="97">
        <v>3</v>
      </c>
      <c r="F35" s="29">
        <f>E35*1000/E6</f>
        <v>14.705882352941176</v>
      </c>
      <c r="G35" s="109"/>
      <c r="H35" s="25" t="e">
        <f>G35*1000/G6</f>
        <v>#DIV/0!</v>
      </c>
      <c r="I35" s="97"/>
      <c r="J35" s="28" t="e">
        <f>I35*1000/I6</f>
        <v>#DIV/0!</v>
      </c>
    </row>
    <row r="36" spans="1:10" ht="30" customHeight="1">
      <c r="A36" s="111" t="s">
        <v>54</v>
      </c>
      <c r="B36" s="118" t="s">
        <v>55</v>
      </c>
      <c r="C36" s="56">
        <v>0</v>
      </c>
      <c r="D36" s="25">
        <f>C36*1000/C6</f>
        <v>0</v>
      </c>
      <c r="E36" s="97">
        <v>0</v>
      </c>
      <c r="F36" s="29">
        <f>E36*1000/E6</f>
        <v>0</v>
      </c>
      <c r="G36" s="109"/>
      <c r="H36" s="25" t="e">
        <f>G36*1000/G6</f>
        <v>#DIV/0!</v>
      </c>
      <c r="I36" s="97"/>
      <c r="J36" s="28" t="e">
        <f>I36*1000/I6</f>
        <v>#DIV/0!</v>
      </c>
    </row>
    <row r="37" spans="1:10" ht="24" customHeight="1">
      <c r="A37" s="111" t="s">
        <v>56</v>
      </c>
      <c r="B37" s="118" t="s">
        <v>57</v>
      </c>
      <c r="C37" s="56">
        <v>0</v>
      </c>
      <c r="D37" s="25">
        <f>C37*1000/C6</f>
        <v>0</v>
      </c>
      <c r="E37" s="97">
        <v>0</v>
      </c>
      <c r="F37" s="29">
        <f>E37*1000/E6</f>
        <v>0</v>
      </c>
      <c r="G37" s="109"/>
      <c r="H37" s="25" t="e">
        <f>G37*1000/G6</f>
        <v>#DIV/0!</v>
      </c>
      <c r="I37" s="97"/>
      <c r="J37" s="28" t="e">
        <f>I37*1000/I6</f>
        <v>#DIV/0!</v>
      </c>
    </row>
    <row r="38" spans="1:10" ht="19.5" customHeight="1">
      <c r="A38" s="111" t="s">
        <v>91</v>
      </c>
      <c r="B38" s="118" t="s">
        <v>92</v>
      </c>
      <c r="C38" s="56">
        <v>0</v>
      </c>
      <c r="D38" s="25">
        <f>C38*1000/C6</f>
        <v>0</v>
      </c>
      <c r="E38" s="97">
        <v>0</v>
      </c>
      <c r="F38" s="29">
        <f>E38*1000/E6</f>
        <v>0</v>
      </c>
      <c r="G38" s="109"/>
      <c r="H38" s="25" t="e">
        <f>G38*1000/G6</f>
        <v>#DIV/0!</v>
      </c>
      <c r="I38" s="97"/>
      <c r="J38" s="28" t="e">
        <f>I38*1000/I6</f>
        <v>#DIV/0!</v>
      </c>
    </row>
    <row r="39" spans="1:10" ht="27.75" customHeight="1">
      <c r="A39" s="111" t="s">
        <v>58</v>
      </c>
      <c r="B39" s="118" t="s">
        <v>59</v>
      </c>
      <c r="C39" s="56">
        <v>3</v>
      </c>
      <c r="D39" s="25">
        <f>C39*1000/C6</f>
        <v>14.705882352941176</v>
      </c>
      <c r="E39" s="97">
        <v>1</v>
      </c>
      <c r="F39" s="29">
        <f>E39*1000/E6</f>
        <v>4.901960784313726</v>
      </c>
      <c r="G39" s="109"/>
      <c r="H39" s="25" t="e">
        <f>G39*1000/G6</f>
        <v>#DIV/0!</v>
      </c>
      <c r="I39" s="97"/>
      <c r="J39" s="28" t="e">
        <f>I39*1000/I6</f>
        <v>#DIV/0!</v>
      </c>
    </row>
    <row r="40" spans="1:10" ht="21.75" customHeight="1">
      <c r="A40" s="111" t="s">
        <v>60</v>
      </c>
      <c r="B40" s="118" t="s">
        <v>61</v>
      </c>
      <c r="C40" s="122">
        <v>0</v>
      </c>
      <c r="D40" s="25">
        <f>C40*1000/C6</f>
        <v>0</v>
      </c>
      <c r="E40" s="123">
        <v>0</v>
      </c>
      <c r="F40" s="29">
        <f>E40*1000/E6</f>
        <v>0</v>
      </c>
      <c r="G40" s="109"/>
      <c r="H40" s="25" t="e">
        <f>G40*1000/G6</f>
        <v>#DIV/0!</v>
      </c>
      <c r="I40" s="97"/>
      <c r="J40" s="28" t="e">
        <f>I40*1000/I6</f>
        <v>#DIV/0!</v>
      </c>
    </row>
    <row r="41" spans="1:10" ht="27.75" customHeight="1">
      <c r="A41" s="111" t="s">
        <v>62</v>
      </c>
      <c r="B41" s="118" t="s">
        <v>63</v>
      </c>
      <c r="C41" s="56">
        <v>0</v>
      </c>
      <c r="D41" s="25">
        <f>C41*1000/C6</f>
        <v>0</v>
      </c>
      <c r="E41" s="97">
        <v>0</v>
      </c>
      <c r="F41" s="29">
        <f>E41*1000/E6</f>
        <v>0</v>
      </c>
      <c r="G41" s="109"/>
      <c r="H41" s="25" t="e">
        <f>G41*1000/G6</f>
        <v>#DIV/0!</v>
      </c>
      <c r="I41" s="97"/>
      <c r="J41" s="28" t="e">
        <f>I41*1000/I6</f>
        <v>#DIV/0!</v>
      </c>
    </row>
    <row r="42" spans="1:10" ht="27.75" customHeight="1">
      <c r="A42" s="111" t="s">
        <v>64</v>
      </c>
      <c r="B42" s="118" t="s">
        <v>65</v>
      </c>
      <c r="C42" s="56">
        <v>0</v>
      </c>
      <c r="D42" s="25">
        <f>C42*1000/C6</f>
        <v>0</v>
      </c>
      <c r="E42" s="97">
        <v>0</v>
      </c>
      <c r="F42" s="29">
        <f>E42*1000/E6</f>
        <v>0</v>
      </c>
      <c r="G42" s="109"/>
      <c r="H42" s="25" t="e">
        <f>G42*1000/G6</f>
        <v>#DIV/0!</v>
      </c>
      <c r="I42" s="97"/>
      <c r="J42" s="28" t="e">
        <f>I42*1000/I6</f>
        <v>#DIV/0!</v>
      </c>
    </row>
    <row r="43" spans="1:10" ht="27.75" customHeight="1">
      <c r="A43" s="111" t="s">
        <v>66</v>
      </c>
      <c r="B43" s="118" t="s">
        <v>67</v>
      </c>
      <c r="C43" s="56">
        <v>0</v>
      </c>
      <c r="D43" s="25">
        <f>C43*1000/C6</f>
        <v>0</v>
      </c>
      <c r="E43" s="97">
        <v>0</v>
      </c>
      <c r="F43" s="29">
        <f>E43*1000/E6</f>
        <v>0</v>
      </c>
      <c r="G43" s="109"/>
      <c r="H43" s="25" t="e">
        <f>G43*1000/G6</f>
        <v>#DIV/0!</v>
      </c>
      <c r="I43" s="97"/>
      <c r="J43" s="28" t="e">
        <f>I43*1000/I6</f>
        <v>#DIV/0!</v>
      </c>
    </row>
    <row r="44" spans="1:10" ht="21" customHeight="1">
      <c r="A44" s="111" t="s">
        <v>68</v>
      </c>
      <c r="B44" s="118" t="s">
        <v>69</v>
      </c>
      <c r="C44" s="56">
        <v>0</v>
      </c>
      <c r="D44" s="25">
        <f>C44*1000/C6</f>
        <v>0</v>
      </c>
      <c r="E44" s="97">
        <v>0</v>
      </c>
      <c r="F44" s="29">
        <f>E44*1000/E6</f>
        <v>0</v>
      </c>
      <c r="G44" s="109"/>
      <c r="H44" s="25" t="e">
        <f>G44*1000/G6</f>
        <v>#DIV/0!</v>
      </c>
      <c r="I44" s="97"/>
      <c r="J44" s="28" t="e">
        <f>I44*1000/I6</f>
        <v>#DIV/0!</v>
      </c>
    </row>
    <row r="45" spans="1:10" ht="27.75" customHeight="1">
      <c r="A45" s="111" t="s">
        <v>70</v>
      </c>
      <c r="B45" s="118" t="s">
        <v>71</v>
      </c>
      <c r="C45" s="56">
        <v>0</v>
      </c>
      <c r="D45" s="25">
        <f>C45*1000/C6</f>
        <v>0</v>
      </c>
      <c r="E45" s="97">
        <v>0</v>
      </c>
      <c r="F45" s="29">
        <f>E45*1000/E6</f>
        <v>0</v>
      </c>
      <c r="G45" s="109"/>
      <c r="H45" s="25" t="e">
        <f>G45*1000/G6</f>
        <v>#DIV/0!</v>
      </c>
      <c r="I45" s="97"/>
      <c r="J45" s="28" t="e">
        <f>I45*1000/I6</f>
        <v>#DIV/0!</v>
      </c>
    </row>
    <row r="46" spans="1:10" ht="27.75" customHeight="1">
      <c r="A46" s="111" t="s">
        <v>72</v>
      </c>
      <c r="B46" s="118" t="s">
        <v>73</v>
      </c>
      <c r="C46" s="56">
        <v>0</v>
      </c>
      <c r="D46" s="25">
        <f>C46*1000/C6</f>
        <v>0</v>
      </c>
      <c r="E46" s="97">
        <v>0</v>
      </c>
      <c r="F46" s="29">
        <f>E46*1000/E6</f>
        <v>0</v>
      </c>
      <c r="G46" s="109"/>
      <c r="H46" s="25" t="e">
        <f>G46*1000/G6</f>
        <v>#DIV/0!</v>
      </c>
      <c r="I46" s="97"/>
      <c r="J46" s="28" t="e">
        <f>I46*1000/I6</f>
        <v>#DIV/0!</v>
      </c>
    </row>
    <row r="47" spans="1:10" ht="24" customHeight="1">
      <c r="A47" s="111" t="s">
        <v>74</v>
      </c>
      <c r="B47" s="118" t="s">
        <v>75</v>
      </c>
      <c r="C47" s="56">
        <v>0</v>
      </c>
      <c r="D47" s="25">
        <f>C47*1000/C6</f>
        <v>0</v>
      </c>
      <c r="E47" s="97">
        <v>0</v>
      </c>
      <c r="F47" s="29">
        <f>E47*1000/E6</f>
        <v>0</v>
      </c>
      <c r="G47" s="109"/>
      <c r="H47" s="25" t="e">
        <f>G47*1000/G6</f>
        <v>#DIV/0!</v>
      </c>
      <c r="I47" s="97"/>
      <c r="J47" s="28" t="e">
        <f>I47*1000/I6</f>
        <v>#DIV/0!</v>
      </c>
    </row>
    <row r="48" spans="1:10" ht="24" customHeight="1">
      <c r="A48" s="111" t="s">
        <v>76</v>
      </c>
      <c r="B48" s="118" t="s">
        <v>77</v>
      </c>
      <c r="C48" s="56">
        <v>0</v>
      </c>
      <c r="D48" s="25">
        <f>C48*1000/C6</f>
        <v>0</v>
      </c>
      <c r="E48" s="97">
        <v>0</v>
      </c>
      <c r="F48" s="29">
        <f>E48*1000/E6</f>
        <v>0</v>
      </c>
      <c r="G48" s="109"/>
      <c r="H48" s="25" t="e">
        <f>G48*1000/G6</f>
        <v>#DIV/0!</v>
      </c>
      <c r="I48" s="97"/>
      <c r="J48" s="28" t="e">
        <f>I48*1000/I6</f>
        <v>#DIV/0!</v>
      </c>
    </row>
    <row r="49" spans="1:10" ht="24" customHeight="1">
      <c r="A49" s="111" t="s">
        <v>78</v>
      </c>
      <c r="B49" s="118" t="s">
        <v>79</v>
      </c>
      <c r="C49" s="56">
        <v>0</v>
      </c>
      <c r="D49" s="25">
        <f>C49*1000/C6</f>
        <v>0</v>
      </c>
      <c r="E49" s="97">
        <v>0</v>
      </c>
      <c r="F49" s="29">
        <f>E49*1000/E6</f>
        <v>0</v>
      </c>
      <c r="G49" s="109"/>
      <c r="H49" s="25" t="e">
        <f>G49*1000/G6</f>
        <v>#DIV/0!</v>
      </c>
      <c r="I49" s="97"/>
      <c r="J49" s="28" t="e">
        <f>I49*1000/I6</f>
        <v>#DIV/0!</v>
      </c>
    </row>
    <row r="50" spans="1:10" ht="24" customHeight="1">
      <c r="A50" s="111" t="s">
        <v>80</v>
      </c>
      <c r="B50" s="118" t="s">
        <v>81</v>
      </c>
      <c r="C50" s="56">
        <v>0</v>
      </c>
      <c r="D50" s="25">
        <f>C50*1000/C6</f>
        <v>0</v>
      </c>
      <c r="E50" s="97">
        <v>0</v>
      </c>
      <c r="F50" s="29">
        <f>E50*1000/E6</f>
        <v>0</v>
      </c>
      <c r="G50" s="109"/>
      <c r="H50" s="25" t="e">
        <f>G50*1000/G6</f>
        <v>#DIV/0!</v>
      </c>
      <c r="I50" s="97"/>
      <c r="J50" s="28" t="e">
        <f>I50*1000/I6</f>
        <v>#DIV/0!</v>
      </c>
    </row>
    <row r="51" spans="1:10" ht="24" customHeight="1">
      <c r="A51" s="111" t="s">
        <v>82</v>
      </c>
      <c r="B51" s="118" t="s">
        <v>83</v>
      </c>
      <c r="C51" s="56">
        <v>0</v>
      </c>
      <c r="D51" s="25">
        <f>C51*1000/C6</f>
        <v>0</v>
      </c>
      <c r="E51" s="97">
        <v>0</v>
      </c>
      <c r="F51" s="29">
        <f>E51*1000/E6</f>
        <v>0</v>
      </c>
      <c r="G51" s="109"/>
      <c r="H51" s="25" t="e">
        <f>G51*1000/G6</f>
        <v>#DIV/0!</v>
      </c>
      <c r="I51" s="97"/>
      <c r="J51" s="28" t="e">
        <f>I51*1000/I6</f>
        <v>#DIV/0!</v>
      </c>
    </row>
    <row r="52" spans="1:10" ht="27.75" customHeight="1">
      <c r="A52" s="111" t="s">
        <v>84</v>
      </c>
      <c r="B52" s="118" t="s">
        <v>85</v>
      </c>
      <c r="C52" s="56">
        <v>4</v>
      </c>
      <c r="D52" s="25">
        <f>C52*1000/C6</f>
        <v>19.607843137254903</v>
      </c>
      <c r="E52" s="97">
        <v>4</v>
      </c>
      <c r="F52" s="29">
        <f>E52*1000/E6</f>
        <v>19.607843137254903</v>
      </c>
      <c r="G52" s="109"/>
      <c r="H52" s="25" t="e">
        <f>G52*1000/G6</f>
        <v>#DIV/0!</v>
      </c>
      <c r="I52" s="97"/>
      <c r="J52" s="28" t="e">
        <f>I52*1000/I6</f>
        <v>#DIV/0!</v>
      </c>
    </row>
    <row r="53" spans="1:10" ht="27.75" customHeight="1" thickBot="1">
      <c r="A53" s="113" t="s">
        <v>86</v>
      </c>
      <c r="B53" s="119"/>
      <c r="C53" s="106">
        <v>0</v>
      </c>
      <c r="D53" s="39">
        <f>C53*1000/C6</f>
        <v>0</v>
      </c>
      <c r="E53" s="98">
        <v>0</v>
      </c>
      <c r="F53" s="40">
        <f>E53*1000/E6</f>
        <v>0</v>
      </c>
      <c r="G53" s="110"/>
      <c r="H53" s="39" t="e">
        <f>G53*1000/G6</f>
        <v>#DIV/0!</v>
      </c>
      <c r="I53" s="98"/>
      <c r="J53" s="103" t="e">
        <f>I53*1000/I6</f>
        <v>#DIV/0!</v>
      </c>
    </row>
    <row r="54" ht="13.5">
      <c r="E54" s="1">
        <v>0</v>
      </c>
    </row>
  </sheetData>
  <sheetProtection/>
  <mergeCells count="5">
    <mergeCell ref="C3:F3"/>
    <mergeCell ref="G3:J3"/>
    <mergeCell ref="A1:N1"/>
    <mergeCell ref="G2:J2"/>
    <mergeCell ref="C2:F2"/>
  </mergeCells>
  <printOptions/>
  <pageMargins left="0.75" right="0.58" top="0.3" bottom="0.23" header="0.27" footer="0.19"/>
  <pageSetup fitToHeight="1" fitToWidth="1" horizontalDpi="300" verticalDpi="3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A1" sqref="A1:N38"/>
    </sheetView>
  </sheetViews>
  <sheetFormatPr defaultColWidth="9.00390625" defaultRowHeight="12.75"/>
  <cols>
    <col min="1" max="1" width="47.875" style="0" customWidth="1"/>
    <col min="2" max="2" width="11.50390625" style="0" customWidth="1"/>
    <col min="3" max="3" width="5.25390625" style="0" customWidth="1"/>
    <col min="4" max="6" width="7.50390625" style="0" customWidth="1"/>
    <col min="7" max="7" width="6.875" style="0" customWidth="1"/>
    <col min="8" max="8" width="7.875" style="0" customWidth="1"/>
    <col min="9" max="10" width="7.625" style="0" customWidth="1"/>
    <col min="11" max="11" width="8.50390625" style="0" customWidth="1"/>
    <col min="12" max="12" width="6.375" style="0" customWidth="1"/>
    <col min="13" max="14" width="8.50390625" style="0" customWidth="1"/>
    <col min="16" max="20" width="9.125" style="54" customWidth="1"/>
  </cols>
  <sheetData>
    <row r="1" spans="1:14" ht="13.5">
      <c r="A1" s="144" t="s">
        <v>129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20" s="1" customFormat="1" ht="13.5">
      <c r="A2" s="14"/>
      <c r="B2" s="14"/>
      <c r="C2" s="14" t="s">
        <v>121</v>
      </c>
      <c r="D2" s="14"/>
      <c r="E2" s="14"/>
      <c r="F2" s="14"/>
      <c r="G2" s="133" t="s">
        <v>124</v>
      </c>
      <c r="H2" s="145"/>
      <c r="I2" s="145"/>
      <c r="J2" s="132"/>
      <c r="K2" s="14" t="s">
        <v>126</v>
      </c>
      <c r="L2" s="14"/>
      <c r="M2" s="14"/>
      <c r="N2" s="14"/>
      <c r="P2" s="55"/>
      <c r="Q2" s="55"/>
      <c r="R2" s="55"/>
      <c r="S2" s="55"/>
      <c r="T2" s="55"/>
    </row>
    <row r="3" spans="1:20" s="1" customFormat="1" ht="13.5">
      <c r="A3" s="14"/>
      <c r="B3" s="14"/>
      <c r="C3" s="57" t="s">
        <v>4</v>
      </c>
      <c r="D3" s="58"/>
      <c r="E3" s="57" t="s">
        <v>105</v>
      </c>
      <c r="F3" s="58"/>
      <c r="G3" s="57" t="s">
        <v>4</v>
      </c>
      <c r="H3" s="58"/>
      <c r="I3" s="57" t="s">
        <v>105</v>
      </c>
      <c r="J3" s="58"/>
      <c r="K3" s="57" t="s">
        <v>4</v>
      </c>
      <c r="L3" s="58"/>
      <c r="M3" s="57" t="s">
        <v>105</v>
      </c>
      <c r="N3" s="58"/>
      <c r="P3" s="55"/>
      <c r="Q3" s="55"/>
      <c r="R3" s="55"/>
      <c r="S3" s="55"/>
      <c r="T3" s="55"/>
    </row>
    <row r="4" spans="1:20" s="1" customFormat="1" ht="13.5">
      <c r="A4" s="14"/>
      <c r="B4" s="14"/>
      <c r="C4" s="58" t="s">
        <v>0</v>
      </c>
      <c r="D4" s="58" t="s">
        <v>104</v>
      </c>
      <c r="E4" s="58" t="s">
        <v>0</v>
      </c>
      <c r="F4" s="58" t="s">
        <v>104</v>
      </c>
      <c r="G4" s="58" t="s">
        <v>0</v>
      </c>
      <c r="H4" s="58" t="s">
        <v>104</v>
      </c>
      <c r="I4" s="58" t="s">
        <v>0</v>
      </c>
      <c r="J4" s="58" t="s">
        <v>104</v>
      </c>
      <c r="K4" s="58"/>
      <c r="L4" s="58" t="s">
        <v>104</v>
      </c>
      <c r="M4" s="58" t="s">
        <v>0</v>
      </c>
      <c r="N4" s="58" t="s">
        <v>104</v>
      </c>
      <c r="P4" s="55"/>
      <c r="Q4" s="55"/>
      <c r="R4" s="55"/>
      <c r="S4" s="55"/>
      <c r="T4" s="55"/>
    </row>
    <row r="5" spans="1:30" s="1" customFormat="1" ht="18" customHeight="1">
      <c r="A5" s="59" t="s">
        <v>111</v>
      </c>
      <c r="B5" s="60"/>
      <c r="C5" s="14">
        <v>111</v>
      </c>
      <c r="D5" s="83"/>
      <c r="E5" s="151">
        <v>52</v>
      </c>
      <c r="F5" s="83"/>
      <c r="G5" s="151">
        <v>93</v>
      </c>
      <c r="H5" s="83"/>
      <c r="I5" s="151">
        <v>37</v>
      </c>
      <c r="J5" s="83"/>
      <c r="K5" s="151">
        <v>204</v>
      </c>
      <c r="L5" s="83"/>
      <c r="M5" s="151">
        <v>89</v>
      </c>
      <c r="N5" s="83"/>
      <c r="P5" s="55"/>
      <c r="Q5" s="55"/>
      <c r="R5" s="55"/>
      <c r="S5" s="55"/>
      <c r="U5" s="55"/>
      <c r="V5" s="55"/>
      <c r="W5" s="55"/>
      <c r="X5" s="55"/>
      <c r="Z5" s="55"/>
      <c r="AA5" s="55"/>
      <c r="AB5" s="55"/>
      <c r="AC5" s="55"/>
      <c r="AD5" s="55"/>
    </row>
    <row r="6" spans="1:30" s="1" customFormat="1" ht="19.5" customHeight="1">
      <c r="A6" s="60" t="s">
        <v>119</v>
      </c>
      <c r="B6" s="60" t="s">
        <v>88</v>
      </c>
      <c r="C6" s="14">
        <v>19</v>
      </c>
      <c r="D6" s="92">
        <f>C6*100/C5</f>
        <v>17.117117117117118</v>
      </c>
      <c r="E6" s="151">
        <v>12</v>
      </c>
      <c r="F6" s="92">
        <f>E6*100/E5</f>
        <v>23.076923076923077</v>
      </c>
      <c r="G6" s="151">
        <v>16</v>
      </c>
      <c r="H6" s="92">
        <f>G6*100/G5</f>
        <v>17.204301075268816</v>
      </c>
      <c r="I6" s="151">
        <v>9</v>
      </c>
      <c r="J6" s="92">
        <f>I6*100/I5</f>
        <v>24.324324324324323</v>
      </c>
      <c r="K6" s="151">
        <v>35</v>
      </c>
      <c r="L6" s="92">
        <f>K6*100/K5</f>
        <v>17.15686274509804</v>
      </c>
      <c r="M6" s="151">
        <v>21</v>
      </c>
      <c r="N6" s="92">
        <f>M6*100/M5</f>
        <v>23.59550561797753</v>
      </c>
      <c r="P6" s="55"/>
      <c r="Q6" s="55"/>
      <c r="R6" s="55"/>
      <c r="S6" s="55"/>
      <c r="T6" s="55"/>
      <c r="U6" s="55"/>
      <c r="V6" s="55"/>
      <c r="W6" s="55"/>
      <c r="X6" s="55"/>
      <c r="Z6" s="55"/>
      <c r="AA6" s="55"/>
      <c r="AB6" s="55"/>
      <c r="AC6" s="55"/>
      <c r="AD6" s="55"/>
    </row>
    <row r="7" spans="1:30" s="1" customFormat="1" ht="33.75" customHeight="1">
      <c r="A7" s="60" t="s">
        <v>22</v>
      </c>
      <c r="B7" s="60" t="s">
        <v>23</v>
      </c>
      <c r="C7" s="14">
        <v>3</v>
      </c>
      <c r="D7" s="92">
        <f>C7*100/C5</f>
        <v>2.7027027027027026</v>
      </c>
      <c r="E7" s="151">
        <v>1</v>
      </c>
      <c r="F7" s="92">
        <f>E7*100/E5</f>
        <v>1.9230769230769231</v>
      </c>
      <c r="G7" s="151">
        <v>4</v>
      </c>
      <c r="H7" s="92">
        <f>G7*100/G5</f>
        <v>4.301075268817204</v>
      </c>
      <c r="I7" s="151">
        <v>3</v>
      </c>
      <c r="J7" s="92">
        <f>I7*100/I5</f>
        <v>8.108108108108109</v>
      </c>
      <c r="K7" s="151">
        <v>7</v>
      </c>
      <c r="L7" s="92">
        <f>K7*100/K5</f>
        <v>3.4313725490196076</v>
      </c>
      <c r="M7" s="151">
        <v>4</v>
      </c>
      <c r="N7" s="92">
        <f>M7*100/M5</f>
        <v>4.49438202247191</v>
      </c>
      <c r="P7" s="55"/>
      <c r="Q7" s="55"/>
      <c r="R7" s="55"/>
      <c r="S7" s="55"/>
      <c r="T7" s="55"/>
      <c r="U7" s="55"/>
      <c r="V7" s="55"/>
      <c r="W7" s="55"/>
      <c r="X7" s="55"/>
      <c r="Z7" s="55"/>
      <c r="AA7" s="55"/>
      <c r="AB7" s="55"/>
      <c r="AC7" s="55"/>
      <c r="AD7" s="55"/>
    </row>
    <row r="8" spans="1:30" s="1" customFormat="1" ht="21" customHeight="1">
      <c r="A8" s="60" t="s">
        <v>26</v>
      </c>
      <c r="B8" s="60" t="s">
        <v>27</v>
      </c>
      <c r="C8" s="14">
        <v>2</v>
      </c>
      <c r="D8" s="92">
        <f>C8*100/C5</f>
        <v>1.8018018018018018</v>
      </c>
      <c r="E8" s="151">
        <v>1</v>
      </c>
      <c r="F8" s="92">
        <f>E8*100/E5</f>
        <v>1.9230769230769231</v>
      </c>
      <c r="G8" s="151">
        <v>1</v>
      </c>
      <c r="H8" s="92">
        <f>G8*100/G5</f>
        <v>1.075268817204301</v>
      </c>
      <c r="I8" s="151"/>
      <c r="J8" s="92">
        <f>I8*100/I5</f>
        <v>0</v>
      </c>
      <c r="K8" s="151">
        <v>3</v>
      </c>
      <c r="L8" s="92">
        <f>K8*100/K5</f>
        <v>1.4705882352941178</v>
      </c>
      <c r="M8" s="151">
        <v>1</v>
      </c>
      <c r="N8" s="92">
        <f>M8*100/M5</f>
        <v>1.1235955056179776</v>
      </c>
      <c r="P8" s="55"/>
      <c r="Q8" s="55"/>
      <c r="R8" s="55"/>
      <c r="S8" s="55"/>
      <c r="T8" s="55"/>
      <c r="U8" s="55"/>
      <c r="V8" s="55"/>
      <c r="W8" s="55"/>
      <c r="X8" s="55"/>
      <c r="Z8" s="55"/>
      <c r="AA8" s="55"/>
      <c r="AB8" s="55"/>
      <c r="AC8" s="55"/>
      <c r="AD8" s="55"/>
    </row>
    <row r="9" spans="1:30" s="1" customFormat="1" ht="21" customHeight="1">
      <c r="A9" s="60" t="s">
        <v>28</v>
      </c>
      <c r="B9" s="60" t="s">
        <v>29</v>
      </c>
      <c r="C9" s="14">
        <v>1</v>
      </c>
      <c r="D9" s="92">
        <f>C9*100/C5</f>
        <v>0.9009009009009009</v>
      </c>
      <c r="E9" s="151"/>
      <c r="F9" s="92">
        <f>E9*100/E5</f>
        <v>0</v>
      </c>
      <c r="G9" s="151">
        <v>2</v>
      </c>
      <c r="H9" s="92">
        <f>G9*100/G5</f>
        <v>2.150537634408602</v>
      </c>
      <c r="I9" s="151">
        <v>1</v>
      </c>
      <c r="J9" s="92">
        <f>I9*100/I5</f>
        <v>2.7027027027027026</v>
      </c>
      <c r="K9" s="151">
        <v>3</v>
      </c>
      <c r="L9" s="92">
        <f>K9*100/K5</f>
        <v>1.4705882352941178</v>
      </c>
      <c r="M9" s="151">
        <v>1</v>
      </c>
      <c r="N9" s="92">
        <f>M9*100/M5</f>
        <v>1.1235955056179776</v>
      </c>
      <c r="P9" s="55"/>
      <c r="Q9" s="55"/>
      <c r="R9" s="55"/>
      <c r="S9" s="55"/>
      <c r="T9" s="55"/>
      <c r="U9" s="55"/>
      <c r="V9" s="55"/>
      <c r="W9" s="55"/>
      <c r="X9" s="55"/>
      <c r="Z9" s="55"/>
      <c r="AA9" s="55"/>
      <c r="AB9" s="55"/>
      <c r="AC9" s="55"/>
      <c r="AD9" s="55"/>
    </row>
    <row r="10" spans="1:30" s="1" customFormat="1" ht="21" customHeight="1">
      <c r="A10" s="60" t="s">
        <v>30</v>
      </c>
      <c r="B10" s="60" t="s">
        <v>31</v>
      </c>
      <c r="C10" s="14">
        <v>0</v>
      </c>
      <c r="D10" s="92">
        <f>C10*100/C5</f>
        <v>0</v>
      </c>
      <c r="E10" s="151">
        <v>0</v>
      </c>
      <c r="F10" s="92">
        <f>E10*100/E5</f>
        <v>0</v>
      </c>
      <c r="G10" s="151">
        <v>0</v>
      </c>
      <c r="H10" s="92">
        <v>0</v>
      </c>
      <c r="I10" s="151">
        <v>0</v>
      </c>
      <c r="J10" s="92">
        <f>I10*100/I5</f>
        <v>0</v>
      </c>
      <c r="K10" s="151">
        <v>0</v>
      </c>
      <c r="L10" s="92">
        <f>K10*100/K5</f>
        <v>0</v>
      </c>
      <c r="M10" s="151">
        <v>0</v>
      </c>
      <c r="N10" s="92">
        <f>M10*100/M5</f>
        <v>0</v>
      </c>
      <c r="P10" s="55"/>
      <c r="Q10" s="55"/>
      <c r="R10" s="55"/>
      <c r="S10" s="55"/>
      <c r="T10" s="55"/>
      <c r="U10" s="55"/>
      <c r="V10" s="55"/>
      <c r="W10" s="55"/>
      <c r="X10" s="55"/>
      <c r="Z10" s="55"/>
      <c r="AA10" s="55"/>
      <c r="AB10" s="55"/>
      <c r="AC10" s="55"/>
      <c r="AD10" s="55"/>
    </row>
    <row r="11" spans="1:30" s="1" customFormat="1" ht="21" customHeight="1">
      <c r="A11" s="60" t="s">
        <v>32</v>
      </c>
      <c r="B11" s="60" t="s">
        <v>33</v>
      </c>
      <c r="C11" s="14">
        <v>0</v>
      </c>
      <c r="D11" s="92">
        <f>C11*100/C5</f>
        <v>0</v>
      </c>
      <c r="E11" s="151">
        <v>0</v>
      </c>
      <c r="F11" s="92">
        <f>E11*100/E5</f>
        <v>0</v>
      </c>
      <c r="G11" s="151">
        <v>0</v>
      </c>
      <c r="H11" s="92">
        <f>G11*100/G7</f>
        <v>0</v>
      </c>
      <c r="I11" s="151">
        <v>0</v>
      </c>
      <c r="J11" s="92">
        <f>I11*100/I5</f>
        <v>0</v>
      </c>
      <c r="K11" s="151">
        <v>0</v>
      </c>
      <c r="L11" s="92">
        <f>K11*100/K5</f>
        <v>0</v>
      </c>
      <c r="M11" s="151">
        <v>0</v>
      </c>
      <c r="N11" s="92">
        <f>M11*100/M5</f>
        <v>0</v>
      </c>
      <c r="P11" s="55"/>
      <c r="Q11" s="55"/>
      <c r="R11" s="55"/>
      <c r="S11" s="55"/>
      <c r="T11" s="55"/>
      <c r="U11" s="55"/>
      <c r="V11" s="55"/>
      <c r="W11" s="55"/>
      <c r="X11" s="55"/>
      <c r="Z11" s="55"/>
      <c r="AA11" s="55"/>
      <c r="AB11" s="55"/>
      <c r="AC11" s="55"/>
      <c r="AD11" s="55"/>
    </row>
    <row r="12" spans="1:30" s="1" customFormat="1" ht="21" customHeight="1">
      <c r="A12" s="60" t="s">
        <v>97</v>
      </c>
      <c r="B12" s="60" t="s">
        <v>42</v>
      </c>
      <c r="C12" s="14">
        <v>4</v>
      </c>
      <c r="D12" s="92">
        <f>C12*100/C5</f>
        <v>3.6036036036036037</v>
      </c>
      <c r="E12" s="151">
        <v>2</v>
      </c>
      <c r="F12" s="92">
        <f>E12*100/E5</f>
        <v>3.8461538461538463</v>
      </c>
      <c r="G12" s="151">
        <v>2</v>
      </c>
      <c r="H12" s="92">
        <f>G12*100/G5</f>
        <v>2.150537634408602</v>
      </c>
      <c r="I12" s="151">
        <v>1</v>
      </c>
      <c r="J12" s="92">
        <f>I12*100/I5</f>
        <v>2.7027027027027026</v>
      </c>
      <c r="K12" s="151">
        <v>6</v>
      </c>
      <c r="L12" s="92">
        <f>K12*100/K5</f>
        <v>2.9411764705882355</v>
      </c>
      <c r="M12" s="151">
        <v>3</v>
      </c>
      <c r="N12" s="92">
        <f>M12*100/M5</f>
        <v>3.3707865168539324</v>
      </c>
      <c r="P12" s="55"/>
      <c r="Q12" s="55"/>
      <c r="R12" s="55"/>
      <c r="S12" s="55"/>
      <c r="T12" s="55"/>
      <c r="U12" s="55"/>
      <c r="V12" s="55"/>
      <c r="W12" s="55"/>
      <c r="X12" s="55"/>
      <c r="Z12" s="55"/>
      <c r="AA12" s="55"/>
      <c r="AB12" s="55"/>
      <c r="AC12" s="55"/>
      <c r="AD12" s="55"/>
    </row>
    <row r="13" spans="1:30" s="1" customFormat="1" ht="21" customHeight="1">
      <c r="A13" s="60" t="s">
        <v>95</v>
      </c>
      <c r="B13" s="60" t="s">
        <v>98</v>
      </c>
      <c r="C13" s="14">
        <v>0</v>
      </c>
      <c r="D13" s="92">
        <f>C13*100/C5</f>
        <v>0</v>
      </c>
      <c r="E13" s="151">
        <v>0</v>
      </c>
      <c r="F13" s="92">
        <f>E13*100/E5</f>
        <v>0</v>
      </c>
      <c r="G13" s="151">
        <v>2</v>
      </c>
      <c r="H13" s="92">
        <f>G13*100/G5</f>
        <v>2.150537634408602</v>
      </c>
      <c r="I13" s="151">
        <v>1</v>
      </c>
      <c r="J13" s="92">
        <f>I13*100/I5</f>
        <v>2.7027027027027026</v>
      </c>
      <c r="K13" s="151">
        <v>2</v>
      </c>
      <c r="L13" s="92">
        <f>K13*100/K5</f>
        <v>0.9803921568627451</v>
      </c>
      <c r="M13" s="151">
        <v>1</v>
      </c>
      <c r="N13" s="92">
        <f>M13*100/M5</f>
        <v>1.1235955056179776</v>
      </c>
      <c r="P13" s="55"/>
      <c r="Q13" s="55"/>
      <c r="R13" s="55"/>
      <c r="S13" s="55"/>
      <c r="T13" s="55"/>
      <c r="U13" s="55"/>
      <c r="V13" s="55"/>
      <c r="W13" s="55"/>
      <c r="X13" s="55"/>
      <c r="Z13" s="55"/>
      <c r="AA13" s="55"/>
      <c r="AB13" s="55"/>
      <c r="AC13" s="55"/>
      <c r="AD13" s="55"/>
    </row>
    <row r="14" spans="1:30" s="1" customFormat="1" ht="21" customHeight="1">
      <c r="A14" s="60" t="s">
        <v>96</v>
      </c>
      <c r="B14" s="60" t="s">
        <v>99</v>
      </c>
      <c r="C14" s="14">
        <v>1</v>
      </c>
      <c r="D14" s="92">
        <f>C14*100/C5</f>
        <v>0.9009009009009009</v>
      </c>
      <c r="E14" s="151">
        <v>1</v>
      </c>
      <c r="F14" s="92">
        <f>E14*100/E5</f>
        <v>1.9230769230769231</v>
      </c>
      <c r="G14" s="151">
        <v>0</v>
      </c>
      <c r="H14" s="92">
        <v>0</v>
      </c>
      <c r="I14" s="151">
        <v>0</v>
      </c>
      <c r="J14" s="92">
        <f>I14*100/I5</f>
        <v>0</v>
      </c>
      <c r="K14" s="151">
        <v>1</v>
      </c>
      <c r="L14" s="92">
        <f>K14*100/K5</f>
        <v>0.49019607843137253</v>
      </c>
      <c r="M14" s="151">
        <v>1</v>
      </c>
      <c r="N14" s="92">
        <f>M14*100/M5</f>
        <v>1.1235955056179776</v>
      </c>
      <c r="P14" s="55"/>
      <c r="Q14" s="55"/>
      <c r="R14" s="55"/>
      <c r="S14" s="55"/>
      <c r="T14" s="55"/>
      <c r="U14" s="55"/>
      <c r="V14" s="55"/>
      <c r="W14" s="55"/>
      <c r="X14" s="55"/>
      <c r="Z14" s="55"/>
      <c r="AA14" s="55"/>
      <c r="AB14" s="55"/>
      <c r="AC14" s="55"/>
      <c r="AD14" s="55"/>
    </row>
    <row r="15" spans="1:30" s="1" customFormat="1" ht="21" customHeight="1">
      <c r="A15" s="60" t="s">
        <v>45</v>
      </c>
      <c r="B15" s="60" t="s">
        <v>46</v>
      </c>
      <c r="C15" s="14"/>
      <c r="D15" s="92">
        <f>C15*100/C5</f>
        <v>0</v>
      </c>
      <c r="E15" s="151"/>
      <c r="F15" s="92">
        <f>E15*100/E5</f>
        <v>0</v>
      </c>
      <c r="G15" s="151">
        <v>1</v>
      </c>
      <c r="H15" s="92">
        <f>G15*100/G5</f>
        <v>1.075268817204301</v>
      </c>
      <c r="I15" s="151"/>
      <c r="J15" s="92">
        <f>I15*100/I5</f>
        <v>0</v>
      </c>
      <c r="K15" s="151">
        <v>1</v>
      </c>
      <c r="L15" s="92">
        <f>K15*100/K5</f>
        <v>0.49019607843137253</v>
      </c>
      <c r="M15" s="151"/>
      <c r="N15" s="92">
        <f>M15*100/M5</f>
        <v>0</v>
      </c>
      <c r="P15" s="55"/>
      <c r="Q15" s="55"/>
      <c r="R15" s="55"/>
      <c r="S15" s="55"/>
      <c r="T15" s="55"/>
      <c r="U15" s="55"/>
      <c r="V15" s="55"/>
      <c r="W15" s="55"/>
      <c r="X15" s="55"/>
      <c r="Z15" s="55"/>
      <c r="AA15" s="55"/>
      <c r="AB15" s="55"/>
      <c r="AC15" s="55"/>
      <c r="AD15" s="55"/>
    </row>
    <row r="16" spans="1:30" s="1" customFormat="1" ht="21" customHeight="1">
      <c r="A16" s="60" t="s">
        <v>106</v>
      </c>
      <c r="B16" s="60" t="s">
        <v>51</v>
      </c>
      <c r="C16" s="14">
        <v>1</v>
      </c>
      <c r="D16" s="92">
        <f>C16*100/C5</f>
        <v>0.9009009009009009</v>
      </c>
      <c r="E16" s="151"/>
      <c r="F16" s="92">
        <f>E16*100/E5</f>
        <v>0</v>
      </c>
      <c r="G16" s="151">
        <v>4</v>
      </c>
      <c r="H16" s="92">
        <f>G16*100/G5</f>
        <v>4.301075268817204</v>
      </c>
      <c r="I16" s="151">
        <v>2</v>
      </c>
      <c r="J16" s="92">
        <f>I16*100/I5</f>
        <v>5.405405405405405</v>
      </c>
      <c r="K16" s="151">
        <v>5</v>
      </c>
      <c r="L16" s="92">
        <f>K16*100/K5</f>
        <v>2.450980392156863</v>
      </c>
      <c r="M16" s="151"/>
      <c r="N16" s="92">
        <f>M16*100/M5</f>
        <v>0</v>
      </c>
      <c r="P16" s="55"/>
      <c r="Q16" s="55"/>
      <c r="R16" s="55"/>
      <c r="S16" s="55"/>
      <c r="T16" s="55"/>
      <c r="U16" s="55"/>
      <c r="V16" s="55"/>
      <c r="W16" s="55"/>
      <c r="X16" s="55"/>
      <c r="Z16" s="55"/>
      <c r="AA16" s="55"/>
      <c r="AB16" s="55"/>
      <c r="AC16" s="55"/>
      <c r="AD16" s="55"/>
    </row>
    <row r="17" spans="1:30" s="1" customFormat="1" ht="30" customHeight="1">
      <c r="A17" s="60" t="s">
        <v>54</v>
      </c>
      <c r="B17" s="60" t="s">
        <v>55</v>
      </c>
      <c r="C17" s="14">
        <v>0</v>
      </c>
      <c r="D17" s="92">
        <f>C17*100/C5</f>
        <v>0</v>
      </c>
      <c r="E17" s="151">
        <v>0</v>
      </c>
      <c r="F17" s="92">
        <f>E17*100/E5</f>
        <v>0</v>
      </c>
      <c r="G17" s="151">
        <v>0</v>
      </c>
      <c r="H17" s="92">
        <f>G17*100/G5</f>
        <v>0</v>
      </c>
      <c r="I17" s="151">
        <v>0</v>
      </c>
      <c r="J17" s="92">
        <f>I17*100/I5</f>
        <v>0</v>
      </c>
      <c r="K17" s="151">
        <v>0</v>
      </c>
      <c r="L17" s="92">
        <f>K17*100/K5</f>
        <v>0</v>
      </c>
      <c r="M17" s="151">
        <v>0</v>
      </c>
      <c r="N17" s="92">
        <f>M17*100/M5</f>
        <v>0</v>
      </c>
      <c r="P17" s="55"/>
      <c r="Q17" s="55"/>
      <c r="R17" s="55"/>
      <c r="S17" s="55"/>
      <c r="T17" s="55"/>
      <c r="U17" s="55"/>
      <c r="V17" s="55"/>
      <c r="W17" s="55"/>
      <c r="X17" s="55"/>
      <c r="Z17" s="55"/>
      <c r="AA17" s="55"/>
      <c r="AB17" s="55"/>
      <c r="AC17" s="55"/>
      <c r="AD17" s="55"/>
    </row>
    <row r="18" spans="1:30" s="1" customFormat="1" ht="16.5" customHeight="1">
      <c r="A18" s="60" t="s">
        <v>56</v>
      </c>
      <c r="B18" s="60" t="s">
        <v>57</v>
      </c>
      <c r="C18" s="14">
        <v>0</v>
      </c>
      <c r="D18" s="92">
        <f>C18*100/C5</f>
        <v>0</v>
      </c>
      <c r="E18" s="151">
        <v>0</v>
      </c>
      <c r="F18" s="92">
        <f>E18*100/E5</f>
        <v>0</v>
      </c>
      <c r="G18" s="151">
        <v>0</v>
      </c>
      <c r="H18" s="92">
        <f>G18*100/G5</f>
        <v>0</v>
      </c>
      <c r="I18" s="151">
        <v>0</v>
      </c>
      <c r="J18" s="92">
        <f>I18*100/I6</f>
        <v>0</v>
      </c>
      <c r="K18" s="151">
        <v>0</v>
      </c>
      <c r="L18" s="92">
        <f>K18*100/K5</f>
        <v>0</v>
      </c>
      <c r="M18" s="151">
        <v>0</v>
      </c>
      <c r="N18" s="92">
        <f>M18*100/M5</f>
        <v>0</v>
      </c>
      <c r="P18" s="55"/>
      <c r="Q18" s="55"/>
      <c r="R18" s="55"/>
      <c r="S18" s="55"/>
      <c r="T18" s="55"/>
      <c r="U18" s="55"/>
      <c r="V18" s="55"/>
      <c r="W18" s="55"/>
      <c r="X18" s="55"/>
      <c r="Z18" s="55"/>
      <c r="AA18" s="55"/>
      <c r="AB18" s="55"/>
      <c r="AC18" s="55"/>
      <c r="AD18" s="55"/>
    </row>
    <row r="19" spans="1:29" s="1" customFormat="1" ht="16.5" customHeight="1" thickBot="1">
      <c r="A19" s="60" t="s">
        <v>91</v>
      </c>
      <c r="B19" s="60" t="s">
        <v>92</v>
      </c>
      <c r="C19" s="14">
        <v>0</v>
      </c>
      <c r="D19" s="92">
        <f>C19*100/C5</f>
        <v>0</v>
      </c>
      <c r="E19" s="151">
        <v>0</v>
      </c>
      <c r="F19" s="92">
        <f>E19*100/E5</f>
        <v>0</v>
      </c>
      <c r="G19" s="151">
        <v>0</v>
      </c>
      <c r="H19" s="92">
        <f>G19*100/G5</f>
        <v>0</v>
      </c>
      <c r="I19" s="151">
        <v>0</v>
      </c>
      <c r="J19" s="92">
        <f>I19*100/I5</f>
        <v>0</v>
      </c>
      <c r="K19" s="151">
        <v>0</v>
      </c>
      <c r="L19" s="92">
        <f>K19*100/K5</f>
        <v>0</v>
      </c>
      <c r="M19" s="151">
        <v>0</v>
      </c>
      <c r="N19" s="92">
        <f>M19*100/M5</f>
        <v>0</v>
      </c>
      <c r="O19" s="55"/>
      <c r="P19" s="55"/>
      <c r="Q19" s="55"/>
      <c r="R19" s="55"/>
      <c r="S19" s="55"/>
      <c r="T19" s="55"/>
      <c r="U19" s="55"/>
      <c r="V19" s="55"/>
      <c r="W19" s="55"/>
      <c r="Y19" s="55"/>
      <c r="Z19" s="55"/>
      <c r="AA19" s="55"/>
      <c r="AB19" s="55"/>
      <c r="AC19" s="55"/>
    </row>
    <row r="20" spans="1:29" s="1" customFormat="1" ht="16.5" customHeight="1" thickBot="1">
      <c r="A20" s="140" t="s">
        <v>112</v>
      </c>
      <c r="B20" s="141"/>
      <c r="C20" s="25">
        <v>114</v>
      </c>
      <c r="D20" s="84"/>
      <c r="E20" s="83">
        <v>52</v>
      </c>
      <c r="F20" s="84"/>
      <c r="G20" s="83">
        <v>93</v>
      </c>
      <c r="H20" s="84"/>
      <c r="I20" s="83">
        <v>37</v>
      </c>
      <c r="J20" s="84"/>
      <c r="K20" s="83">
        <v>207</v>
      </c>
      <c r="L20" s="84"/>
      <c r="M20" s="83">
        <v>89</v>
      </c>
      <c r="N20" s="84"/>
      <c r="O20" s="55"/>
      <c r="P20" s="55"/>
      <c r="Q20" s="55"/>
      <c r="R20" s="55"/>
      <c r="S20" s="55"/>
      <c r="T20" s="55"/>
      <c r="U20" s="55"/>
      <c r="V20" s="55"/>
      <c r="W20" s="55"/>
      <c r="Y20" s="55"/>
      <c r="Z20" s="55"/>
      <c r="AA20" s="55"/>
      <c r="AB20" s="55"/>
      <c r="AC20" s="55"/>
    </row>
    <row r="21" spans="1:29" s="1" customFormat="1" ht="15.75" customHeight="1">
      <c r="A21" s="14" t="s">
        <v>113</v>
      </c>
      <c r="B21" s="60"/>
      <c r="C21" s="14">
        <v>98</v>
      </c>
      <c r="D21" s="83">
        <f>C21/C$20*100</f>
        <v>85.96491228070175</v>
      </c>
      <c r="E21" s="151">
        <v>43</v>
      </c>
      <c r="F21" s="83">
        <f>E21/E$20*100</f>
        <v>82.6923076923077</v>
      </c>
      <c r="G21" s="151">
        <v>82</v>
      </c>
      <c r="H21" s="83">
        <f>G21/G$20*100</f>
        <v>88.17204301075269</v>
      </c>
      <c r="I21" s="151">
        <v>33</v>
      </c>
      <c r="J21" s="83">
        <f>I21/I$20*100</f>
        <v>89.1891891891892</v>
      </c>
      <c r="K21" s="151">
        <v>180</v>
      </c>
      <c r="L21" s="83">
        <f>K21/K$20*100</f>
        <v>86.95652173913044</v>
      </c>
      <c r="M21" s="151">
        <v>70</v>
      </c>
      <c r="N21" s="83">
        <f>M21/M$20*100</f>
        <v>78.65168539325843</v>
      </c>
      <c r="O21" s="121"/>
      <c r="P21" s="55"/>
      <c r="Q21" s="55"/>
      <c r="R21" s="55"/>
      <c r="S21" s="55"/>
      <c r="T21" s="55"/>
      <c r="U21" s="55"/>
      <c r="V21" s="55"/>
      <c r="W21" s="55"/>
      <c r="Y21" s="55"/>
      <c r="Z21" s="55"/>
      <c r="AA21" s="55"/>
      <c r="AB21" s="55"/>
      <c r="AC21" s="55"/>
    </row>
    <row r="22" spans="1:29" s="1" customFormat="1" ht="15.75" customHeight="1">
      <c r="A22" s="14" t="s">
        <v>114</v>
      </c>
      <c r="B22" s="60"/>
      <c r="C22" s="14">
        <v>16</v>
      </c>
      <c r="D22" s="83">
        <f>C22/C$20*100</f>
        <v>14.035087719298245</v>
      </c>
      <c r="E22" s="151">
        <v>9</v>
      </c>
      <c r="F22" s="83">
        <f>E22/E$20*100</f>
        <v>17.307692307692307</v>
      </c>
      <c r="G22" s="151">
        <v>11</v>
      </c>
      <c r="H22" s="83">
        <f>G22/G$20*100</f>
        <v>11.827956989247312</v>
      </c>
      <c r="I22" s="151">
        <v>4</v>
      </c>
      <c r="J22" s="83">
        <f>I22/I$20*100</f>
        <v>10.81081081081081</v>
      </c>
      <c r="K22" s="151">
        <v>27</v>
      </c>
      <c r="L22" s="83">
        <f>K22/K$20*100</f>
        <v>13.043478260869565</v>
      </c>
      <c r="M22" s="151">
        <v>13</v>
      </c>
      <c r="N22" s="83">
        <f>M22/M$20*100</f>
        <v>14.606741573033707</v>
      </c>
      <c r="O22" s="55"/>
      <c r="P22" s="55"/>
      <c r="Q22" s="55"/>
      <c r="R22" s="55"/>
      <c r="S22" s="55"/>
      <c r="T22" s="55"/>
      <c r="U22" s="55"/>
      <c r="V22" s="55"/>
      <c r="W22" s="55"/>
      <c r="Y22" s="55"/>
      <c r="Z22" s="55"/>
      <c r="AA22" s="55"/>
      <c r="AB22" s="55"/>
      <c r="AC22" s="55"/>
    </row>
    <row r="23" spans="1:29" s="1" customFormat="1" ht="15.75" customHeight="1">
      <c r="A23" s="14" t="s">
        <v>115</v>
      </c>
      <c r="B23" s="60"/>
      <c r="C23" s="14">
        <v>6</v>
      </c>
      <c r="D23" s="83">
        <f>C23/C22*100</f>
        <v>37.5</v>
      </c>
      <c r="E23" s="151">
        <v>2</v>
      </c>
      <c r="F23" s="83">
        <f>E23/E22*100</f>
        <v>22.22222222222222</v>
      </c>
      <c r="G23" s="151">
        <v>4</v>
      </c>
      <c r="H23" s="83">
        <f>G23/G22*100</f>
        <v>36.36363636363637</v>
      </c>
      <c r="I23" s="151">
        <v>3</v>
      </c>
      <c r="J23" s="83">
        <f>I23/I22*100</f>
        <v>75</v>
      </c>
      <c r="K23" s="151">
        <v>10</v>
      </c>
      <c r="L23" s="83">
        <f>K23/K22*100</f>
        <v>37.03703703703704</v>
      </c>
      <c r="M23" s="151">
        <v>5</v>
      </c>
      <c r="N23" s="83">
        <f>M23/M22*100</f>
        <v>38.46153846153847</v>
      </c>
      <c r="O23" s="55"/>
      <c r="P23" s="55"/>
      <c r="Q23" s="55"/>
      <c r="R23" s="55"/>
      <c r="S23" s="55"/>
      <c r="T23" s="55"/>
      <c r="U23" s="55"/>
      <c r="V23" s="55"/>
      <c r="W23" s="55"/>
      <c r="Y23" s="55"/>
      <c r="Z23" s="55"/>
      <c r="AA23" s="55"/>
      <c r="AB23" s="55"/>
      <c r="AC23" s="55"/>
    </row>
    <row r="24" spans="1:29" s="1" customFormat="1" ht="15.75" customHeight="1">
      <c r="A24" s="14" t="s">
        <v>116</v>
      </c>
      <c r="B24" s="60"/>
      <c r="C24" s="14">
        <v>8</v>
      </c>
      <c r="D24" s="83">
        <f>C24/C22*100</f>
        <v>50</v>
      </c>
      <c r="E24" s="151">
        <v>5</v>
      </c>
      <c r="F24" s="83">
        <f>E24/E22*100</f>
        <v>55.55555555555556</v>
      </c>
      <c r="G24" s="151">
        <v>6</v>
      </c>
      <c r="H24" s="83">
        <f>G24/G22*100</f>
        <v>54.54545454545454</v>
      </c>
      <c r="I24" s="151">
        <v>1</v>
      </c>
      <c r="J24" s="83">
        <f>I24/I22*100</f>
        <v>25</v>
      </c>
      <c r="K24" s="151">
        <v>14</v>
      </c>
      <c r="L24" s="83">
        <f>K24/K22*100</f>
        <v>51.85185185185185</v>
      </c>
      <c r="M24" s="151">
        <v>6</v>
      </c>
      <c r="N24" s="83">
        <f>M24/M22*100</f>
        <v>46.15384615384615</v>
      </c>
      <c r="O24" s="55"/>
      <c r="P24" s="55"/>
      <c r="Q24" s="55"/>
      <c r="R24" s="55"/>
      <c r="S24" s="55"/>
      <c r="T24" s="55"/>
      <c r="U24" s="55"/>
      <c r="V24" s="55"/>
      <c r="W24" s="55"/>
      <c r="Y24" s="55"/>
      <c r="Z24" s="55"/>
      <c r="AA24" s="55"/>
      <c r="AB24" s="55"/>
      <c r="AC24" s="55"/>
    </row>
    <row r="25" spans="1:29" s="1" customFormat="1" ht="15.75" customHeight="1">
      <c r="A25" s="14" t="s">
        <v>117</v>
      </c>
      <c r="B25" s="60"/>
      <c r="C25" s="14">
        <v>2</v>
      </c>
      <c r="D25" s="83">
        <f>C25/C22*100</f>
        <v>12.5</v>
      </c>
      <c r="E25" s="151">
        <v>2</v>
      </c>
      <c r="F25" s="83">
        <f>E25/E22*100</f>
        <v>22.22222222222222</v>
      </c>
      <c r="G25" s="151">
        <v>1</v>
      </c>
      <c r="H25" s="83">
        <f>G25/G22*100</f>
        <v>9.090909090909092</v>
      </c>
      <c r="I25" s="151"/>
      <c r="J25" s="83">
        <f>I25/I22*100</f>
        <v>0</v>
      </c>
      <c r="K25" s="151">
        <v>3</v>
      </c>
      <c r="L25" s="83">
        <f>K25/K22*100</f>
        <v>11.11111111111111</v>
      </c>
      <c r="M25" s="151">
        <v>2</v>
      </c>
      <c r="N25" s="83">
        <f>M25/M22*100</f>
        <v>15.384615384615385</v>
      </c>
      <c r="O25" s="55"/>
      <c r="P25" s="55"/>
      <c r="Q25" s="55"/>
      <c r="R25" s="55"/>
      <c r="S25" s="55"/>
      <c r="T25" s="55"/>
      <c r="U25" s="55"/>
      <c r="V25" s="55"/>
      <c r="W25" s="55"/>
      <c r="Y25" s="55"/>
      <c r="Z25" s="55"/>
      <c r="AA25" s="55"/>
      <c r="AB25" s="55"/>
      <c r="AC25" s="55"/>
    </row>
    <row r="26" spans="1:29" s="1" customFormat="1" ht="15.75" customHeight="1">
      <c r="A26" s="14" t="s">
        <v>118</v>
      </c>
      <c r="B26" s="60"/>
      <c r="C26" s="14">
        <v>0</v>
      </c>
      <c r="D26" s="83">
        <f>C26/C22*100</f>
        <v>0</v>
      </c>
      <c r="E26" s="151">
        <v>0</v>
      </c>
      <c r="F26" s="83">
        <f>E26/E22*100</f>
        <v>0</v>
      </c>
      <c r="G26" s="151">
        <v>0</v>
      </c>
      <c r="H26" s="83">
        <f>G26/G22*100</f>
        <v>0</v>
      </c>
      <c r="I26" s="151">
        <v>0</v>
      </c>
      <c r="J26" s="83">
        <f>I26/I22*100</f>
        <v>0</v>
      </c>
      <c r="K26" s="151">
        <v>0</v>
      </c>
      <c r="L26" s="83">
        <f>K26/K22*100</f>
        <v>0</v>
      </c>
      <c r="M26" s="151">
        <v>0</v>
      </c>
      <c r="N26" s="83">
        <f>M26/M22*100</f>
        <v>0</v>
      </c>
      <c r="O26" s="55"/>
      <c r="P26" s="55"/>
      <c r="Q26" s="55"/>
      <c r="R26" s="55"/>
      <c r="S26" s="55"/>
      <c r="T26" s="55"/>
      <c r="U26" s="55"/>
      <c r="V26" s="55"/>
      <c r="W26" s="55"/>
      <c r="Y26" s="55"/>
      <c r="Z26" s="55"/>
      <c r="AA26" s="55"/>
      <c r="AB26" s="55"/>
      <c r="AC26" s="55"/>
    </row>
    <row r="27" spans="1:29" s="1" customFormat="1" ht="16.5" customHeight="1">
      <c r="A27" s="140" t="s">
        <v>107</v>
      </c>
      <c r="B27" s="141"/>
      <c r="C27" s="25">
        <v>114</v>
      </c>
      <c r="D27" s="83"/>
      <c r="E27" s="83">
        <v>52</v>
      </c>
      <c r="F27" s="83"/>
      <c r="G27" s="83">
        <v>93</v>
      </c>
      <c r="H27" s="83"/>
      <c r="I27" s="83">
        <v>37</v>
      </c>
      <c r="J27" s="83"/>
      <c r="K27" s="83">
        <v>207</v>
      </c>
      <c r="L27" s="83"/>
      <c r="M27" s="83">
        <v>89</v>
      </c>
      <c r="N27" s="83"/>
      <c r="O27" s="55"/>
      <c r="P27" s="55"/>
      <c r="Q27" s="55"/>
      <c r="R27" s="55"/>
      <c r="S27" s="55"/>
      <c r="T27" s="55"/>
      <c r="U27" s="55"/>
      <c r="V27" s="55"/>
      <c r="W27" s="55"/>
      <c r="Y27" s="55"/>
      <c r="Z27" s="55"/>
      <c r="AA27" s="55"/>
      <c r="AB27" s="55"/>
      <c r="AC27" s="55"/>
    </row>
    <row r="28" spans="1:29" s="1" customFormat="1" ht="13.5">
      <c r="A28" s="14" t="s">
        <v>6</v>
      </c>
      <c r="B28" s="14"/>
      <c r="C28" s="14">
        <v>42</v>
      </c>
      <c r="D28" s="83">
        <f>C28*100/C$27</f>
        <v>36.8421052631579</v>
      </c>
      <c r="E28" s="151">
        <v>18</v>
      </c>
      <c r="F28" s="83">
        <f>E28*100/E$27</f>
        <v>34.61538461538461</v>
      </c>
      <c r="G28" s="151">
        <v>33</v>
      </c>
      <c r="H28" s="83">
        <f>G28*100/G$27</f>
        <v>35.483870967741936</v>
      </c>
      <c r="I28" s="151">
        <v>14</v>
      </c>
      <c r="J28" s="83">
        <f>I28*100/I$27</f>
        <v>37.83783783783784</v>
      </c>
      <c r="K28" s="151">
        <v>75</v>
      </c>
      <c r="L28" s="83">
        <f>K28*100/K$27</f>
        <v>36.231884057971016</v>
      </c>
      <c r="M28" s="151">
        <v>32</v>
      </c>
      <c r="N28" s="83">
        <f>M28*100/M$27</f>
        <v>35.95505617977528</v>
      </c>
      <c r="O28" s="55"/>
      <c r="P28" s="55"/>
      <c r="Q28" s="55"/>
      <c r="R28" s="55"/>
      <c r="S28" s="55"/>
      <c r="T28" s="55"/>
      <c r="U28" s="55"/>
      <c r="V28" s="55"/>
      <c r="W28" s="55"/>
      <c r="Y28" s="55"/>
      <c r="Z28" s="55"/>
      <c r="AA28" s="55"/>
      <c r="AB28" s="55"/>
      <c r="AC28" s="55"/>
    </row>
    <row r="29" spans="1:29" s="1" customFormat="1" ht="13.5">
      <c r="A29" s="14" t="s">
        <v>7</v>
      </c>
      <c r="B29" s="14"/>
      <c r="C29" s="14">
        <v>61</v>
      </c>
      <c r="D29" s="83">
        <f>C29*100/C$27</f>
        <v>53.50877192982456</v>
      </c>
      <c r="E29" s="151">
        <v>29</v>
      </c>
      <c r="F29" s="83">
        <f>E29*100/E$27</f>
        <v>55.76923076923077</v>
      </c>
      <c r="G29" s="151">
        <v>50</v>
      </c>
      <c r="H29" s="83">
        <f>G29*100/G$27</f>
        <v>53.763440860215056</v>
      </c>
      <c r="I29" s="151">
        <v>18</v>
      </c>
      <c r="J29" s="83">
        <f>I29*100/I$27</f>
        <v>48.648648648648646</v>
      </c>
      <c r="K29" s="151">
        <v>111</v>
      </c>
      <c r="L29" s="83">
        <f>K29*100/K$27</f>
        <v>53.6231884057971</v>
      </c>
      <c r="M29" s="151">
        <v>47</v>
      </c>
      <c r="N29" s="83">
        <f>M29*100/M$27</f>
        <v>52.80898876404494</v>
      </c>
      <c r="O29" s="55"/>
      <c r="P29" s="55"/>
      <c r="Q29" s="55"/>
      <c r="R29" s="55"/>
      <c r="S29" s="55"/>
      <c r="T29" s="55"/>
      <c r="U29" s="55"/>
      <c r="V29" s="55"/>
      <c r="W29" s="55"/>
      <c r="Y29" s="55"/>
      <c r="Z29" s="55"/>
      <c r="AA29" s="55"/>
      <c r="AB29" s="55"/>
      <c r="AC29" s="55"/>
    </row>
    <row r="30" spans="1:29" s="1" customFormat="1" ht="13.5">
      <c r="A30" s="14" t="s">
        <v>8</v>
      </c>
      <c r="B30" s="14"/>
      <c r="C30" s="14">
        <v>11</v>
      </c>
      <c r="D30" s="83">
        <f>C30*100/C$27</f>
        <v>9.649122807017545</v>
      </c>
      <c r="E30" s="151">
        <v>5</v>
      </c>
      <c r="F30" s="83">
        <f>E30*100/E$27</f>
        <v>9.615384615384615</v>
      </c>
      <c r="G30" s="151">
        <v>8</v>
      </c>
      <c r="H30" s="83">
        <f>G30*100/G$27</f>
        <v>8.602150537634408</v>
      </c>
      <c r="I30" s="151">
        <v>3</v>
      </c>
      <c r="J30" s="83">
        <f>I30*100/I$27</f>
        <v>8.108108108108109</v>
      </c>
      <c r="K30" s="151">
        <v>19</v>
      </c>
      <c r="L30" s="83">
        <f>K30*100/K$27</f>
        <v>9.178743961352657</v>
      </c>
      <c r="M30" s="151">
        <v>8</v>
      </c>
      <c r="N30" s="83">
        <f>M30*100/M$27</f>
        <v>8.98876404494382</v>
      </c>
      <c r="O30" s="55"/>
      <c r="P30" s="55"/>
      <c r="Q30" s="55"/>
      <c r="R30" s="55"/>
      <c r="S30" s="55"/>
      <c r="T30" s="55"/>
      <c r="U30" s="55"/>
      <c r="V30" s="55"/>
      <c r="W30" s="55"/>
      <c r="Y30" s="55"/>
      <c r="Z30" s="55"/>
      <c r="AA30" s="55"/>
      <c r="AB30" s="55"/>
      <c r="AC30" s="55"/>
    </row>
    <row r="31" spans="1:29" s="1" customFormat="1" ht="13.5">
      <c r="A31" s="14" t="s">
        <v>9</v>
      </c>
      <c r="B31" s="14"/>
      <c r="C31" s="14">
        <v>0</v>
      </c>
      <c r="D31" s="83">
        <f>C31*100/C$27</f>
        <v>0</v>
      </c>
      <c r="E31" s="151">
        <v>0</v>
      </c>
      <c r="F31" s="83">
        <f>E31*100/E$27</f>
        <v>0</v>
      </c>
      <c r="G31" s="151">
        <v>2</v>
      </c>
      <c r="H31" s="83">
        <f>G31*100/G$27</f>
        <v>2.150537634408602</v>
      </c>
      <c r="I31" s="151">
        <v>2</v>
      </c>
      <c r="J31" s="83">
        <f>I31*100/I$27</f>
        <v>5.405405405405405</v>
      </c>
      <c r="K31" s="151">
        <v>2</v>
      </c>
      <c r="L31" s="83">
        <f>K31*100/K$27</f>
        <v>0.966183574879227</v>
      </c>
      <c r="M31" s="151">
        <v>2</v>
      </c>
      <c r="N31" s="83">
        <f>M31*100/M$27</f>
        <v>2.247191011235955</v>
      </c>
      <c r="O31" s="55"/>
      <c r="P31" s="55"/>
      <c r="Q31" s="55"/>
      <c r="R31" s="55"/>
      <c r="S31" s="55"/>
      <c r="T31" s="55"/>
      <c r="U31" s="55"/>
      <c r="V31" s="55"/>
      <c r="W31" s="55"/>
      <c r="Y31" s="55"/>
      <c r="Z31" s="55"/>
      <c r="AA31" s="55"/>
      <c r="AB31" s="55"/>
      <c r="AC31" s="55"/>
    </row>
    <row r="32" spans="1:29" s="1" customFormat="1" ht="13.5">
      <c r="A32" s="14" t="s">
        <v>109</v>
      </c>
      <c r="B32" s="14"/>
      <c r="C32" s="14">
        <v>0</v>
      </c>
      <c r="D32" s="83">
        <f>C32*100/C$27</f>
        <v>0</v>
      </c>
      <c r="E32" s="151">
        <v>0</v>
      </c>
      <c r="F32" s="83">
        <f>E32*100/E$27</f>
        <v>0</v>
      </c>
      <c r="G32" s="151">
        <v>0</v>
      </c>
      <c r="H32" s="83">
        <f>G32*100/G$27</f>
        <v>0</v>
      </c>
      <c r="I32" s="151">
        <v>0</v>
      </c>
      <c r="J32" s="83">
        <f>I32*100/I$27</f>
        <v>0</v>
      </c>
      <c r="K32" s="151">
        <v>0</v>
      </c>
      <c r="L32" s="83">
        <f>K32*100/K$27</f>
        <v>0</v>
      </c>
      <c r="M32" s="151">
        <v>0</v>
      </c>
      <c r="N32" s="83">
        <f>M32*100/M$27</f>
        <v>0</v>
      </c>
      <c r="O32" s="55"/>
      <c r="P32" s="55"/>
      <c r="Q32" s="55"/>
      <c r="R32" s="55"/>
      <c r="S32" s="55"/>
      <c r="T32" s="55"/>
      <c r="U32" s="55"/>
      <c r="V32" s="55"/>
      <c r="W32" s="55"/>
      <c r="Y32" s="55"/>
      <c r="Z32" s="55"/>
      <c r="AA32" s="55"/>
      <c r="AB32" s="55"/>
      <c r="AC32" s="55"/>
    </row>
    <row r="33" spans="1:29" s="1" customFormat="1" ht="30.75" customHeight="1">
      <c r="A33" s="142" t="s">
        <v>108</v>
      </c>
      <c r="B33" s="143"/>
      <c r="C33" s="25">
        <v>114</v>
      </c>
      <c r="D33" s="83"/>
      <c r="E33" s="83">
        <v>52</v>
      </c>
      <c r="F33" s="83"/>
      <c r="G33" s="83">
        <v>93</v>
      </c>
      <c r="H33" s="83"/>
      <c r="I33" s="83">
        <v>37</v>
      </c>
      <c r="J33" s="83"/>
      <c r="K33" s="83">
        <v>207</v>
      </c>
      <c r="L33" s="83"/>
      <c r="M33" s="83">
        <v>89</v>
      </c>
      <c r="N33" s="83"/>
      <c r="O33" s="55"/>
      <c r="P33" s="55"/>
      <c r="Q33" s="55"/>
      <c r="R33" s="55"/>
      <c r="S33" s="55"/>
      <c r="T33" s="55"/>
      <c r="U33" s="55"/>
      <c r="V33" s="55"/>
      <c r="W33" s="55"/>
      <c r="Y33" s="55"/>
      <c r="Z33" s="55"/>
      <c r="AA33" s="55"/>
      <c r="AB33" s="55"/>
      <c r="AC33" s="55"/>
    </row>
    <row r="34" spans="1:29" ht="13.5">
      <c r="A34" s="57">
        <v>1</v>
      </c>
      <c r="B34" s="14"/>
      <c r="C34" s="14">
        <v>86</v>
      </c>
      <c r="D34" s="83">
        <f>C34*100/C$33</f>
        <v>75.43859649122807</v>
      </c>
      <c r="E34" s="151">
        <v>41</v>
      </c>
      <c r="F34" s="83">
        <f>E34*100/E$33</f>
        <v>78.84615384615384</v>
      </c>
      <c r="G34" s="151">
        <v>80</v>
      </c>
      <c r="H34" s="83">
        <f>G34*100/G$33</f>
        <v>86.02150537634408</v>
      </c>
      <c r="I34" s="151">
        <v>29</v>
      </c>
      <c r="J34" s="83">
        <f>I34*100/I$33</f>
        <v>78.37837837837837</v>
      </c>
      <c r="K34" s="151">
        <v>166</v>
      </c>
      <c r="L34" s="83">
        <f>K34*100/K$33</f>
        <v>80.19323671497584</v>
      </c>
      <c r="M34" s="151">
        <v>70</v>
      </c>
      <c r="N34" s="83">
        <f>M34*100/M$33</f>
        <v>78.65168539325843</v>
      </c>
      <c r="O34" s="55"/>
      <c r="P34" s="55"/>
      <c r="Q34" s="55"/>
      <c r="R34" s="55"/>
      <c r="S34" s="55"/>
      <c r="T34" s="55"/>
      <c r="U34" s="55"/>
      <c r="V34" s="55"/>
      <c r="W34" s="55"/>
      <c r="Y34" s="55"/>
      <c r="Z34" s="55"/>
      <c r="AA34" s="55"/>
      <c r="AB34" s="55"/>
      <c r="AC34" s="55"/>
    </row>
    <row r="35" spans="1:30" ht="13.5">
      <c r="A35" s="57">
        <v>2</v>
      </c>
      <c r="B35" s="14"/>
      <c r="C35" s="14">
        <v>27</v>
      </c>
      <c r="D35" s="83">
        <f>C35*100/C$33</f>
        <v>23.68421052631579</v>
      </c>
      <c r="E35" s="151">
        <v>11</v>
      </c>
      <c r="F35" s="83">
        <f>E35*100/E$33</f>
        <v>21.153846153846153</v>
      </c>
      <c r="G35" s="151">
        <v>11</v>
      </c>
      <c r="H35" s="83">
        <f>G35*100/G$33</f>
        <v>11.827956989247312</v>
      </c>
      <c r="I35" s="151">
        <v>7</v>
      </c>
      <c r="J35" s="83">
        <f>I35*100/I$33</f>
        <v>18.91891891891892</v>
      </c>
      <c r="K35" s="151">
        <v>38</v>
      </c>
      <c r="L35" s="83">
        <f>K35*100/K$33</f>
        <v>18.357487922705314</v>
      </c>
      <c r="M35" s="151">
        <v>18</v>
      </c>
      <c r="N35" s="83">
        <f>M35*100/M$33</f>
        <v>20.224719101123597</v>
      </c>
      <c r="P35" s="55"/>
      <c r="Q35" s="55"/>
      <c r="R35" s="55"/>
      <c r="S35" s="55"/>
      <c r="T35" s="55"/>
      <c r="U35" s="55"/>
      <c r="V35" s="55"/>
      <c r="W35" s="55"/>
      <c r="X35" s="55"/>
      <c r="Z35" s="55"/>
      <c r="AA35" s="55"/>
      <c r="AB35" s="55"/>
      <c r="AC35" s="55"/>
      <c r="AD35" s="55"/>
    </row>
    <row r="36" spans="1:30" ht="13.5">
      <c r="A36" s="57">
        <v>3</v>
      </c>
      <c r="B36" s="14"/>
      <c r="C36" s="14">
        <v>1</v>
      </c>
      <c r="D36" s="83">
        <f>C36*100/C$33</f>
        <v>0.8771929824561403</v>
      </c>
      <c r="E36" s="151">
        <v>0</v>
      </c>
      <c r="F36" s="83">
        <f>E36*100/E$33</f>
        <v>0</v>
      </c>
      <c r="G36" s="151">
        <v>2</v>
      </c>
      <c r="H36" s="83">
        <f>G36*100/G$33</f>
        <v>2.150537634408602</v>
      </c>
      <c r="I36" s="151">
        <v>1</v>
      </c>
      <c r="J36" s="83">
        <f>I36*100/I$33</f>
        <v>2.7027027027027026</v>
      </c>
      <c r="K36" s="151">
        <v>3</v>
      </c>
      <c r="L36" s="83">
        <f>K36*100/K$33</f>
        <v>1.4492753623188406</v>
      </c>
      <c r="M36" s="151">
        <v>1</v>
      </c>
      <c r="N36" s="83">
        <f>M36*100/M$33</f>
        <v>1.1235955056179776</v>
      </c>
      <c r="P36" s="55"/>
      <c r="Q36" s="55"/>
      <c r="R36" s="55"/>
      <c r="S36" s="55"/>
      <c r="T36" s="55"/>
      <c r="U36" s="55"/>
      <c r="V36" s="55"/>
      <c r="W36" s="55"/>
      <c r="X36" s="55"/>
      <c r="Z36" s="55"/>
      <c r="AA36" s="55"/>
      <c r="AB36" s="55"/>
      <c r="AC36" s="55"/>
      <c r="AD36" s="55"/>
    </row>
    <row r="37" spans="1:30" ht="13.5">
      <c r="A37" s="57">
        <v>4</v>
      </c>
      <c r="B37" s="14"/>
      <c r="C37" s="14"/>
      <c r="D37" s="83">
        <f>C37*100/C$33</f>
        <v>0</v>
      </c>
      <c r="E37" s="151"/>
      <c r="F37" s="83">
        <f>E37*100/E$33</f>
        <v>0</v>
      </c>
      <c r="G37" s="151"/>
      <c r="H37" s="83">
        <f>G37*100/G$33</f>
        <v>0</v>
      </c>
      <c r="I37" s="151"/>
      <c r="J37" s="83">
        <f>I37*100/I$33</f>
        <v>0</v>
      </c>
      <c r="K37" s="151"/>
      <c r="L37" s="83">
        <f>K37*100/K$33</f>
        <v>0</v>
      </c>
      <c r="M37" s="151"/>
      <c r="N37" s="83">
        <f>M37*100/M$33</f>
        <v>0</v>
      </c>
      <c r="P37" s="55"/>
      <c r="Q37" s="55"/>
      <c r="R37" s="55"/>
      <c r="S37" s="55"/>
      <c r="T37" s="55"/>
      <c r="U37" s="55"/>
      <c r="V37" s="55"/>
      <c r="W37" s="55"/>
      <c r="X37" s="55"/>
      <c r="Z37" s="55"/>
      <c r="AA37" s="55"/>
      <c r="AB37" s="55"/>
      <c r="AC37" s="55"/>
      <c r="AD37" s="55"/>
    </row>
    <row r="38" spans="1:30" ht="13.5">
      <c r="A38" s="14" t="s">
        <v>110</v>
      </c>
      <c r="B38" s="14"/>
      <c r="C38" s="14"/>
      <c r="D38" s="83">
        <f>C38*100/C$33</f>
        <v>0</v>
      </c>
      <c r="E38" s="151"/>
      <c r="F38" s="83">
        <f>E38*100/E$33</f>
        <v>0</v>
      </c>
      <c r="G38" s="151"/>
      <c r="H38" s="83">
        <f>G38*100/G$33</f>
        <v>0</v>
      </c>
      <c r="I38" s="151"/>
      <c r="J38" s="83">
        <f>I38*100/I$33</f>
        <v>0</v>
      </c>
      <c r="K38" s="151"/>
      <c r="L38" s="83">
        <f>K38*100/K$33</f>
        <v>0</v>
      </c>
      <c r="M38" s="151"/>
      <c r="N38" s="83">
        <f>M38*100/M$33</f>
        <v>0</v>
      </c>
      <c r="P38" s="55"/>
      <c r="Q38" s="55"/>
      <c r="R38" s="55"/>
      <c r="S38" s="55"/>
      <c r="T38" s="55"/>
      <c r="U38" s="55"/>
      <c r="V38" s="55"/>
      <c r="W38" s="55"/>
      <c r="X38" s="55"/>
      <c r="Z38" s="55"/>
      <c r="AA38" s="55"/>
      <c r="AB38" s="55"/>
      <c r="AC38" s="55"/>
      <c r="AD38" s="55"/>
    </row>
  </sheetData>
  <sheetProtection/>
  <mergeCells count="5">
    <mergeCell ref="A20:B20"/>
    <mergeCell ref="A27:B27"/>
    <mergeCell ref="A33:B33"/>
    <mergeCell ref="A1:N1"/>
    <mergeCell ref="G2:J2"/>
  </mergeCells>
  <printOptions/>
  <pageMargins left="0.2755905511811024" right="0.58" top="0.44" bottom="0.36" header="0.2755905511811024" footer="0.196850393700787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zoomScalePageLayoutView="0" workbookViewId="0" topLeftCell="A1">
      <selection activeCell="R21" sqref="R21:R27"/>
    </sheetView>
  </sheetViews>
  <sheetFormatPr defaultColWidth="9.00390625" defaultRowHeight="12.75"/>
  <cols>
    <col min="1" max="1" width="46.125" style="0" customWidth="1"/>
    <col min="2" max="2" width="12.625" style="0" customWidth="1"/>
    <col min="3" max="3" width="6.875" style="0" customWidth="1"/>
    <col min="4" max="4" width="7.875" style="0" customWidth="1"/>
    <col min="5" max="6" width="7.625" style="0" customWidth="1"/>
    <col min="7" max="7" width="8.50390625" style="0" customWidth="1"/>
    <col min="8" max="8" width="8.375" style="0" customWidth="1"/>
    <col min="9" max="9" width="6.375" style="0" customWidth="1"/>
    <col min="11" max="11" width="8.375" style="0" customWidth="1"/>
    <col min="12" max="12" width="6.50390625" style="0" customWidth="1"/>
    <col min="13" max="13" width="8.375" style="0" customWidth="1"/>
    <col min="14" max="14" width="7.375" style="0" customWidth="1"/>
    <col min="15" max="15" width="8.50390625" style="0" customWidth="1"/>
    <col min="16" max="16" width="6.375" style="0" customWidth="1"/>
    <col min="17" max="18" width="8.50390625" style="0" customWidth="1"/>
  </cols>
  <sheetData>
    <row r="1" spans="1:18" ht="14.25" thickBot="1">
      <c r="A1" s="150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s="1" customFormat="1" ht="13.5">
      <c r="A2" s="2"/>
      <c r="B2" s="2"/>
      <c r="C2" s="3" t="s">
        <v>125</v>
      </c>
      <c r="D2" s="4"/>
      <c r="E2" s="4"/>
      <c r="F2" s="5"/>
      <c r="G2" s="3" t="s">
        <v>122</v>
      </c>
      <c r="H2" s="4"/>
      <c r="I2" s="4"/>
      <c r="J2" s="5"/>
      <c r="K2" s="3" t="s">
        <v>120</v>
      </c>
      <c r="L2" s="4"/>
      <c r="M2" s="4"/>
      <c r="N2" s="5"/>
      <c r="O2" s="3" t="s">
        <v>127</v>
      </c>
      <c r="P2" s="4"/>
      <c r="Q2" s="4"/>
      <c r="R2" s="5"/>
    </row>
    <row r="3" spans="1:18" s="1" customFormat="1" ht="13.5">
      <c r="A3" s="6"/>
      <c r="B3" s="6"/>
      <c r="C3" s="18" t="s">
        <v>4</v>
      </c>
      <c r="D3" s="19"/>
      <c r="E3" s="20" t="s">
        <v>105</v>
      </c>
      <c r="F3" s="21"/>
      <c r="G3" s="18" t="s">
        <v>4</v>
      </c>
      <c r="H3" s="19"/>
      <c r="I3" s="20" t="s">
        <v>105</v>
      </c>
      <c r="J3" s="21"/>
      <c r="K3" s="18" t="s">
        <v>4</v>
      </c>
      <c r="L3" s="19"/>
      <c r="M3" s="20" t="s">
        <v>105</v>
      </c>
      <c r="N3" s="21"/>
      <c r="O3" s="18" t="s">
        <v>4</v>
      </c>
      <c r="P3" s="19"/>
      <c r="Q3" s="20" t="s">
        <v>105</v>
      </c>
      <c r="R3" s="21"/>
    </row>
    <row r="4" spans="1:18" s="1" customFormat="1" ht="14.25" thickBot="1">
      <c r="A4" s="10"/>
      <c r="B4" s="10"/>
      <c r="C4" s="22" t="s">
        <v>0</v>
      </c>
      <c r="D4" s="11" t="s">
        <v>104</v>
      </c>
      <c r="E4" s="23" t="s">
        <v>0</v>
      </c>
      <c r="F4" s="13" t="s">
        <v>104</v>
      </c>
      <c r="G4" s="15" t="s">
        <v>0</v>
      </c>
      <c r="H4" s="24" t="s">
        <v>104</v>
      </c>
      <c r="I4" s="11" t="s">
        <v>0</v>
      </c>
      <c r="J4" s="13" t="s">
        <v>104</v>
      </c>
      <c r="K4" s="15" t="s">
        <v>0</v>
      </c>
      <c r="L4" s="24" t="s">
        <v>104</v>
      </c>
      <c r="M4" s="11" t="s">
        <v>0</v>
      </c>
      <c r="N4" s="13" t="s">
        <v>104</v>
      </c>
      <c r="O4" s="15" t="s">
        <v>0</v>
      </c>
      <c r="P4" s="24" t="s">
        <v>104</v>
      </c>
      <c r="Q4" s="11" t="s">
        <v>0</v>
      </c>
      <c r="R4" s="13" t="s">
        <v>104</v>
      </c>
    </row>
    <row r="5" spans="1:18" s="1" customFormat="1" ht="21" customHeight="1" thickBot="1">
      <c r="A5" s="41" t="s">
        <v>111</v>
      </c>
      <c r="B5" s="33"/>
      <c r="C5" s="79">
        <v>1351</v>
      </c>
      <c r="D5" s="42"/>
      <c r="E5" s="79">
        <v>670</v>
      </c>
      <c r="F5" s="90"/>
      <c r="G5" s="79">
        <v>2901</v>
      </c>
      <c r="H5" s="84"/>
      <c r="I5" s="79">
        <v>1244</v>
      </c>
      <c r="J5" s="44"/>
      <c r="K5" s="79">
        <v>1815</v>
      </c>
      <c r="L5" s="42"/>
      <c r="M5" s="79">
        <v>978</v>
      </c>
      <c r="N5" s="44"/>
      <c r="O5" s="79">
        <f>C5+G5+K5</f>
        <v>6067</v>
      </c>
      <c r="P5" s="42"/>
      <c r="Q5" s="43">
        <f>E5+I5+M5</f>
        <v>2892</v>
      </c>
      <c r="R5" s="90"/>
    </row>
    <row r="6" spans="1:18" s="1" customFormat="1" ht="19.5" customHeight="1" thickBot="1">
      <c r="A6" s="30" t="s">
        <v>119</v>
      </c>
      <c r="B6" s="30" t="s">
        <v>88</v>
      </c>
      <c r="C6" s="80">
        <v>1144</v>
      </c>
      <c r="D6" s="91">
        <f>C6*100/C5</f>
        <v>84.6780162842339</v>
      </c>
      <c r="E6" s="80">
        <v>631</v>
      </c>
      <c r="F6" s="85">
        <f>E6*100/E5</f>
        <v>94.17910447761194</v>
      </c>
      <c r="G6" s="80">
        <v>2911</v>
      </c>
      <c r="H6" s="94">
        <f>G6*100/G5</f>
        <v>100.34470872113064</v>
      </c>
      <c r="I6" s="80">
        <v>1492</v>
      </c>
      <c r="J6" s="85">
        <f>I6*100/I5</f>
        <v>119.93569131832797</v>
      </c>
      <c r="K6" s="80">
        <v>2238</v>
      </c>
      <c r="L6" s="78">
        <f>K6*100/K5</f>
        <v>123.30578512396694</v>
      </c>
      <c r="M6" s="80">
        <v>1177</v>
      </c>
      <c r="N6" s="77">
        <f>M6*100/M5</f>
        <v>120.34764826175869</v>
      </c>
      <c r="O6" s="26">
        <f aca="true" t="shared" si="0" ref="O6:O38">C6+G6+K6</f>
        <v>6293</v>
      </c>
      <c r="P6" s="78">
        <f>O6*100/O5</f>
        <v>103.7250700510961</v>
      </c>
      <c r="Q6" s="27">
        <f aca="true" t="shared" si="1" ref="Q6:Q38">E6+I6+M6</f>
        <v>3300</v>
      </c>
      <c r="R6" s="85">
        <f>Q6*100/Q5</f>
        <v>114.10788381742739</v>
      </c>
    </row>
    <row r="7" spans="1:18" s="1" customFormat="1" ht="33.75" customHeight="1" thickBot="1">
      <c r="A7" s="30" t="s">
        <v>22</v>
      </c>
      <c r="B7" s="33" t="s">
        <v>23</v>
      </c>
      <c r="C7" s="73">
        <v>308</v>
      </c>
      <c r="D7" s="92">
        <f>C7*100/C5</f>
        <v>22.797927461139896</v>
      </c>
      <c r="E7" s="73">
        <v>158</v>
      </c>
      <c r="F7" s="86">
        <f>E7*100/E5</f>
        <v>23.582089552238806</v>
      </c>
      <c r="G7" s="73">
        <v>771</v>
      </c>
      <c r="H7" s="95">
        <f>G7*100/G5</f>
        <v>26.5770423991727</v>
      </c>
      <c r="I7" s="73">
        <v>371</v>
      </c>
      <c r="J7" s="86">
        <f>I7*100/I5</f>
        <v>29.823151125401928</v>
      </c>
      <c r="K7" s="73">
        <v>318</v>
      </c>
      <c r="L7" s="45">
        <f>K7*100/K5</f>
        <v>17.520661157024794</v>
      </c>
      <c r="M7" s="73">
        <v>164</v>
      </c>
      <c r="N7" s="67">
        <f>M7*100/M5</f>
        <v>16.768916155419223</v>
      </c>
      <c r="O7" s="31">
        <f t="shared" si="0"/>
        <v>1397</v>
      </c>
      <c r="P7" s="45">
        <f>O7*100/O5</f>
        <v>23.026207351244437</v>
      </c>
      <c r="Q7" s="61">
        <f t="shared" si="1"/>
        <v>693</v>
      </c>
      <c r="R7" s="86">
        <f>Q7*100/Q5</f>
        <v>23.96265560165975</v>
      </c>
    </row>
    <row r="8" spans="1:18" s="1" customFormat="1" ht="20.25" customHeight="1" thickBot="1">
      <c r="A8" s="30" t="s">
        <v>26</v>
      </c>
      <c r="B8" s="33" t="s">
        <v>27</v>
      </c>
      <c r="C8" s="66">
        <v>28</v>
      </c>
      <c r="D8" s="92">
        <f>C8*100/C5</f>
        <v>2.0725388601036268</v>
      </c>
      <c r="E8" s="66">
        <v>11</v>
      </c>
      <c r="F8" s="87">
        <f>E8*100/E5</f>
        <v>1.6417910447761195</v>
      </c>
      <c r="G8" s="66">
        <v>55</v>
      </c>
      <c r="H8" s="96">
        <f>G8*100/G5</f>
        <v>1.8958979662185453</v>
      </c>
      <c r="I8" s="66">
        <v>31</v>
      </c>
      <c r="J8" s="87">
        <f>I8*100/I5</f>
        <v>2.491961414790997</v>
      </c>
      <c r="K8" s="66">
        <v>19</v>
      </c>
      <c r="L8" s="46">
        <f>K8*100/K5</f>
        <v>1.046831955922865</v>
      </c>
      <c r="M8" s="66">
        <v>13</v>
      </c>
      <c r="N8" s="68">
        <f>M8*100/M5</f>
        <v>1.329243353783231</v>
      </c>
      <c r="O8" s="31">
        <f t="shared" si="0"/>
        <v>102</v>
      </c>
      <c r="P8" s="46">
        <f>O8*100/O5</f>
        <v>1.6812263062469095</v>
      </c>
      <c r="Q8" s="14">
        <f t="shared" si="1"/>
        <v>55</v>
      </c>
      <c r="R8" s="87">
        <f>Q8*100/Q5</f>
        <v>1.9017980636237897</v>
      </c>
    </row>
    <row r="9" spans="1:18" s="1" customFormat="1" ht="20.25" customHeight="1" thickBot="1">
      <c r="A9" s="36" t="s">
        <v>28</v>
      </c>
      <c r="B9" s="63" t="s">
        <v>29</v>
      </c>
      <c r="C9" s="66">
        <v>151</v>
      </c>
      <c r="D9" s="92">
        <f>C9*100/C5</f>
        <v>11.176905995558846</v>
      </c>
      <c r="E9" s="66">
        <v>88</v>
      </c>
      <c r="F9" s="88">
        <f>E9*100/E5</f>
        <v>13.134328358208956</v>
      </c>
      <c r="G9" s="66">
        <v>377</v>
      </c>
      <c r="H9" s="92">
        <f>G9*100/G5</f>
        <v>12.995518786625302</v>
      </c>
      <c r="I9" s="66">
        <v>196</v>
      </c>
      <c r="J9" s="88">
        <f>I9*100/I5</f>
        <v>15.755627009646302</v>
      </c>
      <c r="K9" s="66">
        <v>165</v>
      </c>
      <c r="L9" s="47">
        <f>K9*100/K5</f>
        <v>9.090909090909092</v>
      </c>
      <c r="M9" s="66">
        <v>82</v>
      </c>
      <c r="N9" s="69">
        <f>M9*100/M5</f>
        <v>8.384458077709612</v>
      </c>
      <c r="O9" s="31">
        <f t="shared" si="0"/>
        <v>693</v>
      </c>
      <c r="P9" s="47">
        <f>O9*100/O5</f>
        <v>11.42244931597165</v>
      </c>
      <c r="Q9" s="14">
        <f t="shared" si="1"/>
        <v>366</v>
      </c>
      <c r="R9" s="88">
        <f>Q9*100/Q5</f>
        <v>12.655601659751037</v>
      </c>
    </row>
    <row r="10" spans="1:22" s="1" customFormat="1" ht="20.25" customHeight="1" thickBot="1">
      <c r="A10" s="30" t="s">
        <v>30</v>
      </c>
      <c r="B10" s="33" t="s">
        <v>31</v>
      </c>
      <c r="C10" s="66">
        <v>0</v>
      </c>
      <c r="D10" s="92">
        <f>C10*100/C5</f>
        <v>0</v>
      </c>
      <c r="E10" s="66">
        <v>0</v>
      </c>
      <c r="F10" s="88">
        <f>E10*100/E5</f>
        <v>0</v>
      </c>
      <c r="G10" s="66">
        <v>2</v>
      </c>
      <c r="H10" s="92">
        <f>G10*100/G5</f>
        <v>0.06894174422612892</v>
      </c>
      <c r="I10" s="66">
        <v>2</v>
      </c>
      <c r="J10" s="88">
        <f>I10*100/I5</f>
        <v>0.1607717041800643</v>
      </c>
      <c r="K10" s="66">
        <v>3</v>
      </c>
      <c r="L10" s="47">
        <f>K10*100/K5</f>
        <v>0.1652892561983471</v>
      </c>
      <c r="M10" s="66">
        <v>2</v>
      </c>
      <c r="N10" s="69">
        <f>M10*100/M5</f>
        <v>0.20449897750511248</v>
      </c>
      <c r="O10" s="31">
        <f t="shared" si="0"/>
        <v>5</v>
      </c>
      <c r="P10" s="47">
        <f>O10*100/O5</f>
        <v>0.08241305422778968</v>
      </c>
      <c r="Q10" s="14">
        <f t="shared" si="1"/>
        <v>4</v>
      </c>
      <c r="R10" s="88">
        <f>Q10*100/Q5</f>
        <v>0.13831258644536654</v>
      </c>
      <c r="V10" s="62"/>
    </row>
    <row r="11" spans="1:25" s="1" customFormat="1" ht="20.25" customHeight="1" thickBot="1">
      <c r="A11" s="30" t="s">
        <v>32</v>
      </c>
      <c r="B11" s="33" t="s">
        <v>33</v>
      </c>
      <c r="C11" s="66">
        <v>0</v>
      </c>
      <c r="D11" s="92">
        <f>C11*100/C5</f>
        <v>0</v>
      </c>
      <c r="E11" s="66">
        <v>0</v>
      </c>
      <c r="F11" s="88">
        <f>E11*100/E5</f>
        <v>0</v>
      </c>
      <c r="G11" s="66">
        <v>0</v>
      </c>
      <c r="H11" s="92">
        <f>G11*100/G5</f>
        <v>0</v>
      </c>
      <c r="I11" s="66">
        <v>0</v>
      </c>
      <c r="J11" s="88">
        <f>I11*100/I5</f>
        <v>0</v>
      </c>
      <c r="K11" s="66">
        <v>0</v>
      </c>
      <c r="L11" s="47">
        <f>K11*100/K5</f>
        <v>0</v>
      </c>
      <c r="M11" s="66">
        <v>0</v>
      </c>
      <c r="N11" s="69">
        <f>M11*100/M5</f>
        <v>0</v>
      </c>
      <c r="O11" s="31">
        <f t="shared" si="0"/>
        <v>0</v>
      </c>
      <c r="P11" s="47">
        <f>O11*100/O5</f>
        <v>0</v>
      </c>
      <c r="Q11" s="14">
        <f t="shared" si="1"/>
        <v>0</v>
      </c>
      <c r="R11" s="88">
        <f>Q11*100/Q5</f>
        <v>0</v>
      </c>
      <c r="T11" s="55"/>
      <c r="U11" s="55"/>
      <c r="V11" s="62"/>
      <c r="X11" s="55"/>
      <c r="Y11" s="55"/>
    </row>
    <row r="12" spans="1:25" s="1" customFormat="1" ht="20.25" customHeight="1" thickBot="1">
      <c r="A12" s="30" t="s">
        <v>97</v>
      </c>
      <c r="B12" s="33" t="s">
        <v>42</v>
      </c>
      <c r="C12" s="66">
        <v>92</v>
      </c>
      <c r="D12" s="92">
        <f>C12*100/C5</f>
        <v>6.809770540340488</v>
      </c>
      <c r="E12" s="66">
        <v>51</v>
      </c>
      <c r="F12" s="88">
        <f>E12*100/E5</f>
        <v>7.611940298507463</v>
      </c>
      <c r="G12" s="66">
        <v>681</v>
      </c>
      <c r="H12" s="92">
        <f>G12*100/G5</f>
        <v>23.4746639089969</v>
      </c>
      <c r="I12" s="66">
        <v>297</v>
      </c>
      <c r="J12" s="88">
        <f>I12*100/I5</f>
        <v>23.874598070739548</v>
      </c>
      <c r="K12" s="66">
        <v>411</v>
      </c>
      <c r="L12" s="47">
        <f>K12*100/K5</f>
        <v>22.644628099173552</v>
      </c>
      <c r="M12" s="66">
        <v>182</v>
      </c>
      <c r="N12" s="69">
        <f>M12*100/M5</f>
        <v>18.609406952965234</v>
      </c>
      <c r="O12" s="31">
        <f t="shared" si="0"/>
        <v>1184</v>
      </c>
      <c r="P12" s="47">
        <f>O12*100/O5</f>
        <v>19.515411241140598</v>
      </c>
      <c r="Q12" s="14">
        <f t="shared" si="1"/>
        <v>530</v>
      </c>
      <c r="R12" s="88">
        <f>Q12*100/Q5</f>
        <v>18.326417704011064</v>
      </c>
      <c r="T12" s="55"/>
      <c r="U12" s="55"/>
      <c r="V12" s="62"/>
      <c r="X12" s="55"/>
      <c r="Y12" s="55"/>
    </row>
    <row r="13" spans="1:28" s="1" customFormat="1" ht="20.25" customHeight="1" thickBot="1">
      <c r="A13" s="30" t="s">
        <v>95</v>
      </c>
      <c r="B13" s="33" t="s">
        <v>98</v>
      </c>
      <c r="C13" s="66">
        <v>54</v>
      </c>
      <c r="D13" s="92">
        <f>C13*100/C5</f>
        <v>3.997039230199852</v>
      </c>
      <c r="E13" s="66">
        <v>41</v>
      </c>
      <c r="F13" s="88">
        <f>E13*100/E5</f>
        <v>6.119402985074627</v>
      </c>
      <c r="G13" s="66">
        <v>267</v>
      </c>
      <c r="H13" s="92">
        <f>G13*100/G5</f>
        <v>9.20372285418821</v>
      </c>
      <c r="I13" s="66">
        <v>255</v>
      </c>
      <c r="J13" s="88">
        <f>I13*100/I5</f>
        <v>20.4983922829582</v>
      </c>
      <c r="K13" s="66">
        <v>211</v>
      </c>
      <c r="L13" s="47">
        <f>K13*100/K5</f>
        <v>11.62534435261708</v>
      </c>
      <c r="M13" s="66">
        <v>163</v>
      </c>
      <c r="N13" s="69">
        <f>M13*100/M5</f>
        <v>16.666666666666668</v>
      </c>
      <c r="O13" s="66">
        <f>C13+G13+K13</f>
        <v>532</v>
      </c>
      <c r="P13" s="47">
        <f>O13*100/O5</f>
        <v>8.768748969836823</v>
      </c>
      <c r="Q13" s="14">
        <f t="shared" si="1"/>
        <v>459</v>
      </c>
      <c r="R13" s="88">
        <f>Q13*100/Q5</f>
        <v>15.87136929460581</v>
      </c>
      <c r="T13" s="55"/>
      <c r="U13" s="55"/>
      <c r="V13" s="62"/>
      <c r="X13" s="55"/>
      <c r="Y13" s="55"/>
      <c r="AB13" s="55"/>
    </row>
    <row r="14" spans="1:26" s="1" customFormat="1" ht="20.25" customHeight="1" thickBot="1">
      <c r="A14" s="30" t="s">
        <v>96</v>
      </c>
      <c r="B14" s="34" t="s">
        <v>99</v>
      </c>
      <c r="C14" s="66">
        <v>50</v>
      </c>
      <c r="D14" s="92">
        <f>C14*100/C5</f>
        <v>3.7009622501850483</v>
      </c>
      <c r="E14" s="66">
        <v>34</v>
      </c>
      <c r="F14" s="88">
        <f>E14*100/E5</f>
        <v>5.074626865671642</v>
      </c>
      <c r="G14" s="66">
        <v>180</v>
      </c>
      <c r="H14" s="92">
        <f>G14*100/G5</f>
        <v>6.204756980351603</v>
      </c>
      <c r="I14" s="66">
        <v>178</v>
      </c>
      <c r="J14" s="88">
        <f>I14*100/I5</f>
        <v>14.308681672025724</v>
      </c>
      <c r="K14" s="66">
        <v>197</v>
      </c>
      <c r="L14" s="47">
        <f>K14*100/K5</f>
        <v>10.853994490358128</v>
      </c>
      <c r="M14" s="66">
        <v>79</v>
      </c>
      <c r="N14" s="69">
        <f>M14*100/M5</f>
        <v>8.077709611451942</v>
      </c>
      <c r="O14" s="31">
        <f t="shared" si="0"/>
        <v>427</v>
      </c>
      <c r="P14" s="47">
        <f>O14*100/O5</f>
        <v>7.038074831053239</v>
      </c>
      <c r="Q14" s="14">
        <f t="shared" si="1"/>
        <v>291</v>
      </c>
      <c r="R14" s="88">
        <f>Q14*100/Q5</f>
        <v>10.062240663900415</v>
      </c>
      <c r="U14" s="55"/>
      <c r="V14" s="82"/>
      <c r="W14" s="55"/>
      <c r="X14" s="55"/>
      <c r="Y14" s="55"/>
      <c r="Z14" s="55"/>
    </row>
    <row r="15" spans="1:26" s="1" customFormat="1" ht="20.25" customHeight="1" thickBot="1">
      <c r="A15" s="30" t="s">
        <v>45</v>
      </c>
      <c r="B15" s="35" t="s">
        <v>46</v>
      </c>
      <c r="C15" s="66">
        <v>49</v>
      </c>
      <c r="D15" s="92">
        <f>C15*100/C5</f>
        <v>3.626943005181347</v>
      </c>
      <c r="E15" s="66">
        <v>38</v>
      </c>
      <c r="F15" s="88">
        <f>E15*100/E5</f>
        <v>5.6716417910447765</v>
      </c>
      <c r="G15" s="66">
        <v>134</v>
      </c>
      <c r="H15" s="92">
        <f>G15*100/G5</f>
        <v>4.619096863150638</v>
      </c>
      <c r="I15" s="66">
        <v>102</v>
      </c>
      <c r="J15" s="88">
        <f>I15*100/I5</f>
        <v>8.19935691318328</v>
      </c>
      <c r="K15" s="66">
        <v>133</v>
      </c>
      <c r="L15" s="47">
        <f>K15*100/K5</f>
        <v>7.327823691460055</v>
      </c>
      <c r="M15" s="66">
        <v>105</v>
      </c>
      <c r="N15" s="69">
        <f>M15*100/M5</f>
        <v>10.736196319018404</v>
      </c>
      <c r="O15" s="31">
        <f t="shared" si="0"/>
        <v>316</v>
      </c>
      <c r="P15" s="47">
        <f>O15*100/O5</f>
        <v>5.208505027196308</v>
      </c>
      <c r="Q15" s="14">
        <f t="shared" si="1"/>
        <v>245</v>
      </c>
      <c r="R15" s="88">
        <f>Q15*100/Q5</f>
        <v>8.4716459197787</v>
      </c>
      <c r="U15" s="55"/>
      <c r="V15" s="82"/>
      <c r="W15" s="55"/>
      <c r="Y15" s="55"/>
      <c r="Z15" s="55"/>
    </row>
    <row r="16" spans="1:25" s="1" customFormat="1" ht="20.25" customHeight="1" thickBot="1">
      <c r="A16" s="30" t="s">
        <v>106</v>
      </c>
      <c r="B16" s="35" t="s">
        <v>51</v>
      </c>
      <c r="C16" s="66">
        <v>57</v>
      </c>
      <c r="D16" s="92">
        <f>C16*100/C5</f>
        <v>4.219096965210955</v>
      </c>
      <c r="E16" s="66">
        <v>32</v>
      </c>
      <c r="F16" s="88">
        <f>E16*100/E5</f>
        <v>4.776119402985074</v>
      </c>
      <c r="G16" s="66">
        <v>334</v>
      </c>
      <c r="H16" s="92">
        <f>G16*100/G5</f>
        <v>11.51327128576353</v>
      </c>
      <c r="I16" s="66">
        <v>141</v>
      </c>
      <c r="J16" s="88">
        <f>I16*100/I5</f>
        <v>11.334405144694534</v>
      </c>
      <c r="K16" s="66">
        <v>222</v>
      </c>
      <c r="L16" s="47">
        <f>K16*100/K5</f>
        <v>12.231404958677686</v>
      </c>
      <c r="M16" s="66">
        <v>93</v>
      </c>
      <c r="N16" s="69">
        <f>M16*100/M5</f>
        <v>9.50920245398773</v>
      </c>
      <c r="O16" s="31">
        <f t="shared" si="0"/>
        <v>613</v>
      </c>
      <c r="P16" s="47">
        <f>O16*100/O5</f>
        <v>10.103840448327015</v>
      </c>
      <c r="Q16" s="14">
        <f t="shared" si="1"/>
        <v>266</v>
      </c>
      <c r="R16" s="88">
        <f>Q16*100/Q5</f>
        <v>9.197786998616873</v>
      </c>
      <c r="T16" s="55"/>
      <c r="U16" s="55"/>
      <c r="V16" s="62"/>
      <c r="W16" s="55"/>
      <c r="X16" s="55"/>
      <c r="Y16" s="55"/>
    </row>
    <row r="17" spans="1:25" s="1" customFormat="1" ht="30.75" customHeight="1" thickBot="1">
      <c r="A17" s="36" t="s">
        <v>54</v>
      </c>
      <c r="B17" s="35" t="s">
        <v>55</v>
      </c>
      <c r="C17" s="66">
        <v>22</v>
      </c>
      <c r="D17" s="92">
        <f>C17*100/C5</f>
        <v>1.6284233900814211</v>
      </c>
      <c r="E17" s="66">
        <v>10</v>
      </c>
      <c r="F17" s="88">
        <f>E17*100/E5</f>
        <v>1.492537313432836</v>
      </c>
      <c r="G17" s="66">
        <v>32</v>
      </c>
      <c r="H17" s="92">
        <f>G17*100/G5</f>
        <v>1.1030679076180627</v>
      </c>
      <c r="I17" s="66">
        <v>22</v>
      </c>
      <c r="J17" s="88">
        <f>I17*100/I5</f>
        <v>1.7684887459807075</v>
      </c>
      <c r="K17" s="66">
        <v>68</v>
      </c>
      <c r="L17" s="47">
        <f>K17*100/K5</f>
        <v>3.746556473829201</v>
      </c>
      <c r="M17" s="66">
        <v>41</v>
      </c>
      <c r="N17" s="69">
        <f>M17*100/M5</f>
        <v>4.192229038854806</v>
      </c>
      <c r="O17" s="31">
        <f t="shared" si="0"/>
        <v>122</v>
      </c>
      <c r="P17" s="47">
        <f>O17*100/O5</f>
        <v>2.0108785231580684</v>
      </c>
      <c r="Q17" s="14">
        <f t="shared" si="1"/>
        <v>73</v>
      </c>
      <c r="R17" s="88">
        <f>Q17*100/Q5</f>
        <v>2.524204702627939</v>
      </c>
      <c r="T17" s="55"/>
      <c r="U17" s="55"/>
      <c r="V17" s="62"/>
      <c r="W17" s="55"/>
      <c r="X17" s="55"/>
      <c r="Y17" s="55"/>
    </row>
    <row r="18" spans="1:25" s="1" customFormat="1" ht="18.75" customHeight="1" thickBot="1">
      <c r="A18" s="30" t="s">
        <v>56</v>
      </c>
      <c r="B18" s="35" t="s">
        <v>57</v>
      </c>
      <c r="C18" s="66">
        <v>6</v>
      </c>
      <c r="D18" s="92">
        <f>C18*100/C5</f>
        <v>0.44411547002220575</v>
      </c>
      <c r="E18" s="66">
        <v>4</v>
      </c>
      <c r="F18" s="88">
        <f>E18*100/E5</f>
        <v>0.5970149253731343</v>
      </c>
      <c r="G18" s="66">
        <v>7</v>
      </c>
      <c r="H18" s="92">
        <f>G18*100/G5</f>
        <v>0.24129610479145122</v>
      </c>
      <c r="I18" s="66">
        <v>6</v>
      </c>
      <c r="J18" s="88">
        <f>I18*100/I5</f>
        <v>0.48231511254019294</v>
      </c>
      <c r="K18" s="66">
        <v>37</v>
      </c>
      <c r="L18" s="47">
        <f>K18*100/K5</f>
        <v>2.038567493112948</v>
      </c>
      <c r="M18" s="66">
        <v>27</v>
      </c>
      <c r="N18" s="69">
        <f>M18*100/M5</f>
        <v>2.7607361963190185</v>
      </c>
      <c r="O18" s="31">
        <f t="shared" si="0"/>
        <v>50</v>
      </c>
      <c r="P18" s="47">
        <f>O18*100/O5</f>
        <v>0.8241305422778968</v>
      </c>
      <c r="Q18" s="14">
        <f t="shared" si="1"/>
        <v>37</v>
      </c>
      <c r="R18" s="88">
        <f>Q18*100/Q5</f>
        <v>1.2793914246196403</v>
      </c>
      <c r="S18" s="55"/>
      <c r="T18" s="55"/>
      <c r="U18" s="55"/>
      <c r="V18" s="62"/>
      <c r="X18" s="55"/>
      <c r="Y18" s="55"/>
    </row>
    <row r="19" spans="1:22" s="1" customFormat="1" ht="18.75" customHeight="1" thickBot="1">
      <c r="A19" s="30" t="s">
        <v>91</v>
      </c>
      <c r="B19" s="33" t="s">
        <v>92</v>
      </c>
      <c r="C19" s="72">
        <v>6</v>
      </c>
      <c r="D19" s="93">
        <f>C19*100/C5</f>
        <v>0.44411547002220575</v>
      </c>
      <c r="E19" s="72">
        <v>4</v>
      </c>
      <c r="F19" s="89">
        <f>E19*100/E5</f>
        <v>0.5970149253731343</v>
      </c>
      <c r="G19" s="72">
        <v>6</v>
      </c>
      <c r="H19" s="93">
        <f>G19*100/G5</f>
        <v>0.20682523267838676</v>
      </c>
      <c r="I19" s="72">
        <v>6</v>
      </c>
      <c r="J19" s="89">
        <f>I19*100/I5</f>
        <v>0.48231511254019294</v>
      </c>
      <c r="K19" s="72">
        <v>36</v>
      </c>
      <c r="L19" s="75">
        <f>K19*100/K5</f>
        <v>1.9834710743801653</v>
      </c>
      <c r="M19" s="72">
        <v>27</v>
      </c>
      <c r="N19" s="76">
        <f>M19*100/M5</f>
        <v>2.7607361963190185</v>
      </c>
      <c r="O19" s="17">
        <f t="shared" si="0"/>
        <v>48</v>
      </c>
      <c r="P19" s="75">
        <f>O19*100/O5</f>
        <v>0.7911653205867809</v>
      </c>
      <c r="Q19" s="70">
        <f t="shared" si="1"/>
        <v>37</v>
      </c>
      <c r="R19" s="89">
        <f>Q19*100/Q5</f>
        <v>1.2793914246196403</v>
      </c>
      <c r="S19" s="55"/>
      <c r="T19" s="55"/>
      <c r="U19" s="55"/>
      <c r="V19" s="62"/>
    </row>
    <row r="20" spans="1:22" s="1" customFormat="1" ht="15.75" customHeight="1" thickBot="1">
      <c r="A20" s="146" t="s">
        <v>112</v>
      </c>
      <c r="B20" s="147"/>
      <c r="C20" s="74">
        <f>C21+C22</f>
        <v>1351</v>
      </c>
      <c r="D20" s="84"/>
      <c r="E20" s="74">
        <f>E21+E22</f>
        <v>670</v>
      </c>
      <c r="F20" s="84"/>
      <c r="G20" s="74">
        <f>G21+G22</f>
        <v>2901</v>
      </c>
      <c r="H20" s="84"/>
      <c r="I20" s="74">
        <f>I21+I22</f>
        <v>1244</v>
      </c>
      <c r="J20" s="84"/>
      <c r="K20" s="74">
        <f>K21+K22</f>
        <v>1815</v>
      </c>
      <c r="L20" s="84"/>
      <c r="M20" s="74">
        <f>M21+M22</f>
        <v>978</v>
      </c>
      <c r="N20" s="84"/>
      <c r="O20" s="74">
        <f>O21+O22</f>
        <v>6067</v>
      </c>
      <c r="P20" s="84"/>
      <c r="Q20" s="74">
        <f>Q21+Q22</f>
        <v>2892</v>
      </c>
      <c r="R20" s="84"/>
      <c r="S20" s="55"/>
      <c r="T20" s="55"/>
      <c r="U20" s="55"/>
      <c r="V20" s="62"/>
    </row>
    <row r="21" spans="1:22" s="1" customFormat="1" ht="15.75" customHeight="1">
      <c r="A21" s="48" t="s">
        <v>113</v>
      </c>
      <c r="B21" s="64"/>
      <c r="C21" s="73">
        <v>1054</v>
      </c>
      <c r="D21" s="83">
        <f>C21/C$20*100</f>
        <v>78.01628423390082</v>
      </c>
      <c r="E21" s="73">
        <v>516</v>
      </c>
      <c r="F21" s="83">
        <f>E21/E$20*100</f>
        <v>77.01492537313432</v>
      </c>
      <c r="G21" s="73">
        <v>2005</v>
      </c>
      <c r="H21" s="83">
        <f>G21/G$20*100</f>
        <v>69.11409858669424</v>
      </c>
      <c r="I21" s="73">
        <v>1053</v>
      </c>
      <c r="J21" s="83">
        <f>I21/I$20*100</f>
        <v>84.64630225080386</v>
      </c>
      <c r="K21" s="73">
        <v>1427</v>
      </c>
      <c r="L21" s="83">
        <f>K21/K$20*100</f>
        <v>78.62258953168045</v>
      </c>
      <c r="M21" s="73">
        <v>781</v>
      </c>
      <c r="N21" s="83">
        <f>M21/M$20*100</f>
        <v>79.85685071574642</v>
      </c>
      <c r="O21" s="31">
        <f t="shared" si="0"/>
        <v>4486</v>
      </c>
      <c r="P21" s="83">
        <f>O21/O$20*100</f>
        <v>73.9409922531729</v>
      </c>
      <c r="Q21" s="14">
        <f t="shared" si="1"/>
        <v>2350</v>
      </c>
      <c r="R21" s="83">
        <f>Q21/Q$20*100</f>
        <v>81.25864453665284</v>
      </c>
      <c r="S21" s="55"/>
      <c r="T21" s="55"/>
      <c r="U21" s="55"/>
      <c r="V21" s="62"/>
    </row>
    <row r="22" spans="1:22" s="1" customFormat="1" ht="15.75" customHeight="1">
      <c r="A22" s="31" t="s">
        <v>114</v>
      </c>
      <c r="B22" s="64"/>
      <c r="C22" s="73">
        <v>297</v>
      </c>
      <c r="D22" s="83">
        <f>C22/C$20*100</f>
        <v>21.983715766099184</v>
      </c>
      <c r="E22" s="73">
        <v>154</v>
      </c>
      <c r="F22" s="83">
        <f>E22/E$20*100</f>
        <v>22.98507462686567</v>
      </c>
      <c r="G22" s="73">
        <v>896</v>
      </c>
      <c r="H22" s="83">
        <f>G22/G$20*100</f>
        <v>30.885901413305756</v>
      </c>
      <c r="I22" s="73">
        <v>191</v>
      </c>
      <c r="J22" s="83">
        <f>I22/I$20*100</f>
        <v>15.35369774919614</v>
      </c>
      <c r="K22" s="73">
        <v>388</v>
      </c>
      <c r="L22" s="83">
        <f>K22/K$20*100</f>
        <v>21.37741046831956</v>
      </c>
      <c r="M22" s="73">
        <v>197</v>
      </c>
      <c r="N22" s="83">
        <f>M22/M$20*100</f>
        <v>20.143149284253578</v>
      </c>
      <c r="O22" s="31">
        <f t="shared" si="0"/>
        <v>1581</v>
      </c>
      <c r="P22" s="83">
        <f>O22/O$20*100</f>
        <v>26.059007746827096</v>
      </c>
      <c r="Q22" s="14">
        <f t="shared" si="1"/>
        <v>542</v>
      </c>
      <c r="R22" s="83">
        <f>Q22/Q$20*100</f>
        <v>18.741355463347166</v>
      </c>
      <c r="S22" s="55"/>
      <c r="T22" s="121"/>
      <c r="U22" s="55"/>
      <c r="V22" s="62"/>
    </row>
    <row r="23" spans="1:22" s="1" customFormat="1" ht="15.75" customHeight="1">
      <c r="A23" s="31" t="s">
        <v>115</v>
      </c>
      <c r="B23" s="64"/>
      <c r="C23" s="73">
        <v>53</v>
      </c>
      <c r="D23" s="83">
        <f>C23/C22*100</f>
        <v>17.845117845117844</v>
      </c>
      <c r="E23" s="73">
        <v>21</v>
      </c>
      <c r="F23" s="83">
        <f>E23/E22*100</f>
        <v>13.636363636363635</v>
      </c>
      <c r="G23" s="73">
        <v>141</v>
      </c>
      <c r="H23" s="83">
        <f>G23/G22*100</f>
        <v>15.736607142857142</v>
      </c>
      <c r="I23" s="73">
        <v>71</v>
      </c>
      <c r="J23" s="83">
        <f>I23/I22*100</f>
        <v>37.17277486910995</v>
      </c>
      <c r="K23" s="73">
        <v>44</v>
      </c>
      <c r="L23" s="83">
        <f>K23/K22*100</f>
        <v>11.34020618556701</v>
      </c>
      <c r="M23" s="73">
        <v>30</v>
      </c>
      <c r="N23" s="83">
        <f>M23/M22*100</f>
        <v>15.228426395939088</v>
      </c>
      <c r="O23" s="31">
        <f t="shared" si="0"/>
        <v>238</v>
      </c>
      <c r="P23" s="83">
        <f>O23/O22*100</f>
        <v>15.053763440860216</v>
      </c>
      <c r="Q23" s="14">
        <f t="shared" si="1"/>
        <v>122</v>
      </c>
      <c r="R23" s="83">
        <f>Q23/Q22*100</f>
        <v>22.509225092250922</v>
      </c>
      <c r="S23" s="55"/>
      <c r="T23" s="55"/>
      <c r="U23" s="55"/>
      <c r="V23" s="62"/>
    </row>
    <row r="24" spans="1:22" s="1" customFormat="1" ht="15.75" customHeight="1">
      <c r="A24" s="31" t="s">
        <v>116</v>
      </c>
      <c r="B24" s="64"/>
      <c r="C24" s="73">
        <v>184</v>
      </c>
      <c r="D24" s="83">
        <f>C24/C22*100</f>
        <v>61.95286195286195</v>
      </c>
      <c r="E24" s="73">
        <v>96</v>
      </c>
      <c r="F24" s="83">
        <f>E24/E22*100</f>
        <v>62.33766233766234</v>
      </c>
      <c r="G24" s="73">
        <v>451</v>
      </c>
      <c r="H24" s="83">
        <f>G24/G22*100</f>
        <v>50.33482142857143</v>
      </c>
      <c r="I24" s="73">
        <v>239</v>
      </c>
      <c r="J24" s="83">
        <f>I24/I22*100</f>
        <v>125.13089005235602</v>
      </c>
      <c r="K24" s="73">
        <v>274</v>
      </c>
      <c r="L24" s="83">
        <f>K24/K22*100</f>
        <v>70.61855670103093</v>
      </c>
      <c r="M24" s="73">
        <v>128</v>
      </c>
      <c r="N24" s="83">
        <f>M24/M22*100</f>
        <v>64.9746192893401</v>
      </c>
      <c r="O24" s="31">
        <f t="shared" si="0"/>
        <v>909</v>
      </c>
      <c r="P24" s="83">
        <f>O24/O22*100</f>
        <v>57.49525616698292</v>
      </c>
      <c r="Q24" s="14">
        <f t="shared" si="1"/>
        <v>463</v>
      </c>
      <c r="R24" s="83">
        <f>Q24/Q22*100</f>
        <v>85.42435424354244</v>
      </c>
      <c r="S24" s="55"/>
      <c r="T24" s="55"/>
      <c r="U24" s="55"/>
      <c r="V24" s="62"/>
    </row>
    <row r="25" spans="1:22" s="1" customFormat="1" ht="15.75" customHeight="1">
      <c r="A25" s="31" t="s">
        <v>117</v>
      </c>
      <c r="B25" s="64"/>
      <c r="C25" s="73">
        <v>30</v>
      </c>
      <c r="D25" s="83">
        <f>C25/C22*100</f>
        <v>10.1010101010101</v>
      </c>
      <c r="E25" s="73">
        <v>15</v>
      </c>
      <c r="F25" s="83">
        <f>E25/E22*100</f>
        <v>9.740259740259742</v>
      </c>
      <c r="G25" s="73">
        <v>99</v>
      </c>
      <c r="H25" s="83">
        <f>G25/G22*100</f>
        <v>11.049107142857142</v>
      </c>
      <c r="I25" s="73">
        <v>47</v>
      </c>
      <c r="J25" s="83">
        <f>I25/I22*100</f>
        <v>24.60732984293194</v>
      </c>
      <c r="K25" s="73">
        <v>27</v>
      </c>
      <c r="L25" s="83">
        <f>K25/K22*100</f>
        <v>6.958762886597938</v>
      </c>
      <c r="M25" s="73">
        <v>12</v>
      </c>
      <c r="N25" s="83">
        <f>M25/M22*100</f>
        <v>6.091370558375635</v>
      </c>
      <c r="O25" s="31">
        <f t="shared" si="0"/>
        <v>156</v>
      </c>
      <c r="P25" s="83">
        <f>O25/O22*100</f>
        <v>9.867172675521822</v>
      </c>
      <c r="Q25" s="14">
        <f t="shared" si="1"/>
        <v>74</v>
      </c>
      <c r="R25" s="83">
        <f>Q25/Q22*100</f>
        <v>13.653136531365314</v>
      </c>
      <c r="S25" s="55"/>
      <c r="T25" s="55"/>
      <c r="U25" s="55"/>
      <c r="V25" s="62"/>
    </row>
    <row r="26" spans="1:22" s="1" customFormat="1" ht="15.75" customHeight="1" thickBot="1">
      <c r="A26" s="37" t="s">
        <v>118</v>
      </c>
      <c r="B26" s="32"/>
      <c r="C26" s="73">
        <v>50</v>
      </c>
      <c r="D26" s="83">
        <f>C26/C22*100</f>
        <v>16.835016835016837</v>
      </c>
      <c r="E26" s="73">
        <v>25</v>
      </c>
      <c r="F26" s="83">
        <f>E26/E22*100</f>
        <v>16.233766233766232</v>
      </c>
      <c r="G26" s="73">
        <v>163</v>
      </c>
      <c r="H26" s="83">
        <f>G26/G22*100</f>
        <v>18.191964285714285</v>
      </c>
      <c r="I26" s="73">
        <v>91</v>
      </c>
      <c r="J26" s="83">
        <f>I26/I22*100</f>
        <v>47.64397905759162</v>
      </c>
      <c r="K26" s="73">
        <v>42</v>
      </c>
      <c r="L26" s="83">
        <f>K26/K22*100</f>
        <v>10.824742268041238</v>
      </c>
      <c r="M26" s="73">
        <v>36</v>
      </c>
      <c r="N26" s="83">
        <f>M26/M22*100</f>
        <v>18.274111675126903</v>
      </c>
      <c r="O26" s="31">
        <f t="shared" si="0"/>
        <v>255</v>
      </c>
      <c r="P26" s="83">
        <f>O26/O22*100</f>
        <v>16.129032258064516</v>
      </c>
      <c r="Q26" s="14">
        <f t="shared" si="1"/>
        <v>152</v>
      </c>
      <c r="R26" s="83">
        <f>Q26/Q22*100</f>
        <v>28.044280442804425</v>
      </c>
      <c r="S26" s="55"/>
      <c r="T26" s="55"/>
      <c r="U26" s="55"/>
      <c r="V26" s="62"/>
    </row>
    <row r="27" spans="1:22" s="1" customFormat="1" ht="15.75" customHeight="1" thickBot="1">
      <c r="A27" s="53" t="s">
        <v>107</v>
      </c>
      <c r="B27" s="32"/>
      <c r="C27" s="42">
        <f>C28+C29+C30+C31+C32</f>
        <v>1351</v>
      </c>
      <c r="D27" s="83"/>
      <c r="E27" s="42">
        <f>E28+E29+E30+E31+E32</f>
        <v>670</v>
      </c>
      <c r="F27" s="83"/>
      <c r="G27" s="42">
        <f>G28+G29+G30+G31+G32</f>
        <v>2901</v>
      </c>
      <c r="H27" s="83"/>
      <c r="I27" s="42">
        <f>I28+I29+I30+I31+I32</f>
        <v>1244</v>
      </c>
      <c r="J27" s="83"/>
      <c r="K27" s="120">
        <f>K28+K29+K30+K31+K32</f>
        <v>1815</v>
      </c>
      <c r="L27" s="83"/>
      <c r="M27" s="42">
        <f>M28+M29+M30+M31+M32</f>
        <v>978</v>
      </c>
      <c r="N27" s="83"/>
      <c r="O27" s="42">
        <f>O28+O29+O30+O31+O32</f>
        <v>6067</v>
      </c>
      <c r="P27" s="83"/>
      <c r="Q27" s="42">
        <f>Q28+Q29+Q30+Q31+Q32</f>
        <v>2892</v>
      </c>
      <c r="R27" s="83"/>
      <c r="S27" s="55"/>
      <c r="T27" s="55"/>
      <c r="U27" s="55"/>
      <c r="V27" s="62"/>
    </row>
    <row r="28" spans="1:21" s="1" customFormat="1" ht="13.5">
      <c r="A28" s="49" t="s">
        <v>6</v>
      </c>
      <c r="B28" s="4"/>
      <c r="C28" s="73">
        <v>459</v>
      </c>
      <c r="D28" s="83">
        <f>C28*100/C$27</f>
        <v>33.97483345669874</v>
      </c>
      <c r="E28" s="73">
        <v>201</v>
      </c>
      <c r="F28" s="83">
        <f>E28*100/E$27</f>
        <v>30</v>
      </c>
      <c r="G28" s="73">
        <v>1499</v>
      </c>
      <c r="H28" s="83">
        <f>G28*100/G$27</f>
        <v>51.67183729748363</v>
      </c>
      <c r="I28" s="73">
        <v>578</v>
      </c>
      <c r="J28" s="83">
        <f>I28*100/I$27</f>
        <v>46.463022508038584</v>
      </c>
      <c r="K28" s="73">
        <v>874</v>
      </c>
      <c r="L28" s="83">
        <f>K28*100/K$27</f>
        <v>48.15426997245179</v>
      </c>
      <c r="M28" s="73">
        <v>381</v>
      </c>
      <c r="N28" s="83">
        <f>M28*100/M$27</f>
        <v>38.95705521472393</v>
      </c>
      <c r="O28" s="31">
        <f t="shared" si="0"/>
        <v>2832</v>
      </c>
      <c r="P28" s="83">
        <f>O28*100/O$27</f>
        <v>46.678753914620074</v>
      </c>
      <c r="Q28" s="14">
        <f t="shared" si="1"/>
        <v>1160</v>
      </c>
      <c r="R28" s="83">
        <f>Q28*100/Q$27</f>
        <v>40.11065006915629</v>
      </c>
      <c r="S28" s="55"/>
      <c r="T28" s="55"/>
      <c r="U28" s="55"/>
    </row>
    <row r="29" spans="1:21" s="1" customFormat="1" ht="13.5">
      <c r="A29" s="31" t="s">
        <v>7</v>
      </c>
      <c r="B29" s="8"/>
      <c r="C29" s="73">
        <v>668</v>
      </c>
      <c r="D29" s="83">
        <f>C29*100/C$27</f>
        <v>49.44485566247224</v>
      </c>
      <c r="E29" s="73">
        <v>359</v>
      </c>
      <c r="F29" s="83">
        <f>E29*100/E$27</f>
        <v>53.582089552238806</v>
      </c>
      <c r="G29" s="73">
        <v>828</v>
      </c>
      <c r="H29" s="83">
        <f>G29*100/G$27</f>
        <v>28.541882109617372</v>
      </c>
      <c r="I29" s="73">
        <v>340</v>
      </c>
      <c r="J29" s="83">
        <f>I29*100/I$27</f>
        <v>27.331189710610932</v>
      </c>
      <c r="K29" s="73">
        <v>534</v>
      </c>
      <c r="L29" s="83">
        <f>K29*100/K$27</f>
        <v>29.421487603305785</v>
      </c>
      <c r="M29" s="73">
        <v>251</v>
      </c>
      <c r="N29" s="83">
        <f>M29*100/M$27</f>
        <v>25.664621676891617</v>
      </c>
      <c r="O29" s="31">
        <f t="shared" si="0"/>
        <v>2030</v>
      </c>
      <c r="P29" s="83">
        <f>O29*100/O$27</f>
        <v>33.459700016482614</v>
      </c>
      <c r="Q29" s="14">
        <f t="shared" si="1"/>
        <v>950</v>
      </c>
      <c r="R29" s="83">
        <f>Q29*100/Q$27</f>
        <v>32.84923928077455</v>
      </c>
      <c r="S29" s="55"/>
      <c r="T29" s="55"/>
      <c r="U29" s="55"/>
    </row>
    <row r="30" spans="1:21" s="1" customFormat="1" ht="13.5">
      <c r="A30" s="31" t="s">
        <v>8</v>
      </c>
      <c r="B30" s="8"/>
      <c r="C30" s="73">
        <v>203</v>
      </c>
      <c r="D30" s="83">
        <f>C30*100/C$27</f>
        <v>15.025906735751295</v>
      </c>
      <c r="E30" s="73">
        <v>99</v>
      </c>
      <c r="F30" s="83">
        <f>E30*100/E$27</f>
        <v>14.776119402985074</v>
      </c>
      <c r="G30" s="73">
        <v>541</v>
      </c>
      <c r="H30" s="83">
        <f>G30*100/G$27</f>
        <v>18.648741813167874</v>
      </c>
      <c r="I30" s="73">
        <v>310</v>
      </c>
      <c r="J30" s="83">
        <f>I30*100/I$27</f>
        <v>24.919614147909968</v>
      </c>
      <c r="K30" s="73">
        <v>378</v>
      </c>
      <c r="L30" s="83">
        <f>K30*100/K$27</f>
        <v>20.826446280991735</v>
      </c>
      <c r="M30" s="73">
        <v>332</v>
      </c>
      <c r="N30" s="83">
        <f>M30*100/M$27</f>
        <v>33.94683026584867</v>
      </c>
      <c r="O30" s="31">
        <f t="shared" si="0"/>
        <v>1122</v>
      </c>
      <c r="P30" s="83">
        <f>O30*100/O$27</f>
        <v>18.493489368716006</v>
      </c>
      <c r="Q30" s="14">
        <f t="shared" si="1"/>
        <v>741</v>
      </c>
      <c r="R30" s="83">
        <f>Q30*100/Q$27</f>
        <v>25.62240663900415</v>
      </c>
      <c r="S30" s="55"/>
      <c r="T30" s="55"/>
      <c r="U30" s="55"/>
    </row>
    <row r="31" spans="1:21" s="1" customFormat="1" ht="13.5">
      <c r="A31" s="31" t="s">
        <v>9</v>
      </c>
      <c r="B31" s="8"/>
      <c r="C31" s="73">
        <v>4</v>
      </c>
      <c r="D31" s="83">
        <f>C31*100/C$27</f>
        <v>0.29607698001480387</v>
      </c>
      <c r="E31" s="73">
        <v>2</v>
      </c>
      <c r="F31" s="83">
        <f>E31*100/E$27</f>
        <v>0.29850746268656714</v>
      </c>
      <c r="G31" s="73">
        <v>8</v>
      </c>
      <c r="H31" s="83">
        <f>G31*100/G$27</f>
        <v>0.2757669769045157</v>
      </c>
      <c r="I31" s="73">
        <v>4</v>
      </c>
      <c r="J31" s="83">
        <f>I31*100/I$27</f>
        <v>0.3215434083601286</v>
      </c>
      <c r="K31" s="73">
        <v>4</v>
      </c>
      <c r="L31" s="83">
        <f>K31*100/K$27</f>
        <v>0.22038567493112948</v>
      </c>
      <c r="M31" s="73">
        <v>2</v>
      </c>
      <c r="N31" s="83">
        <f>M31*100/M$27</f>
        <v>0.20449897750511248</v>
      </c>
      <c r="O31" s="31">
        <f t="shared" si="0"/>
        <v>16</v>
      </c>
      <c r="P31" s="83">
        <f>O31*100/O$27</f>
        <v>0.263721773528927</v>
      </c>
      <c r="Q31" s="14">
        <f t="shared" si="1"/>
        <v>8</v>
      </c>
      <c r="R31" s="83">
        <f>Q31*100/Q$27</f>
        <v>0.2766251728907331</v>
      </c>
      <c r="S31" s="55"/>
      <c r="T31" s="55"/>
      <c r="U31" s="55"/>
    </row>
    <row r="32" spans="1:21" s="1" customFormat="1" ht="14.25" thickBot="1">
      <c r="A32" s="37" t="s">
        <v>109</v>
      </c>
      <c r="B32" s="65"/>
      <c r="C32" s="73">
        <v>17</v>
      </c>
      <c r="D32" s="83">
        <f>C32*100/C$27</f>
        <v>1.2583271650629164</v>
      </c>
      <c r="E32" s="73">
        <v>9</v>
      </c>
      <c r="F32" s="83">
        <f>E32*100/E$27</f>
        <v>1.3432835820895523</v>
      </c>
      <c r="G32" s="73">
        <v>25</v>
      </c>
      <c r="H32" s="83">
        <f>G32*100/G$27</f>
        <v>0.8617718028266115</v>
      </c>
      <c r="I32" s="73">
        <v>12</v>
      </c>
      <c r="J32" s="83">
        <f>I32*100/I$27</f>
        <v>0.9646302250803859</v>
      </c>
      <c r="K32" s="73">
        <v>25</v>
      </c>
      <c r="L32" s="83">
        <f>K32*100/K$27</f>
        <v>1.3774104683195592</v>
      </c>
      <c r="M32" s="73">
        <v>12</v>
      </c>
      <c r="N32" s="83">
        <f>M32*100/M$27</f>
        <v>1.2269938650306749</v>
      </c>
      <c r="O32" s="31">
        <f t="shared" si="0"/>
        <v>67</v>
      </c>
      <c r="P32" s="83">
        <f>O32*100/O$27</f>
        <v>1.1043349266523816</v>
      </c>
      <c r="Q32" s="14">
        <f t="shared" si="1"/>
        <v>33</v>
      </c>
      <c r="R32" s="83">
        <f>Q32*100/Q$27</f>
        <v>1.1410788381742738</v>
      </c>
      <c r="S32" s="55"/>
      <c r="T32" s="55"/>
      <c r="U32" s="55"/>
    </row>
    <row r="33" spans="1:21" s="1" customFormat="1" ht="32.25" customHeight="1" thickBot="1">
      <c r="A33" s="148" t="s">
        <v>108</v>
      </c>
      <c r="B33" s="149"/>
      <c r="C33" s="42">
        <f>C34+C35+C36+C37+C38</f>
        <v>1351</v>
      </c>
      <c r="D33" s="83"/>
      <c r="E33" s="42">
        <f>E34+E35+E36+E37+E38</f>
        <v>670</v>
      </c>
      <c r="F33" s="83"/>
      <c r="G33" s="42">
        <f>G34+G35+G36+G37+G38</f>
        <v>2901</v>
      </c>
      <c r="H33" s="83"/>
      <c r="I33" s="42">
        <f>I34+I35+I36+I37+I38</f>
        <v>1243</v>
      </c>
      <c r="J33" s="83"/>
      <c r="K33" s="42">
        <f>K34+K35+K36+K37+K38</f>
        <v>1815</v>
      </c>
      <c r="L33" s="83"/>
      <c r="M33" s="42">
        <f>M34+M35+M36+M37+M38</f>
        <v>978</v>
      </c>
      <c r="N33" s="83"/>
      <c r="O33" s="42">
        <f>O34+O35+O36+O37+O38</f>
        <v>6067</v>
      </c>
      <c r="P33" s="83"/>
      <c r="Q33" s="42">
        <f>Q34+Q35+Q36+Q37+Q38</f>
        <v>2891</v>
      </c>
      <c r="R33" s="83"/>
      <c r="S33" s="55"/>
      <c r="T33" s="55"/>
      <c r="U33" s="55"/>
    </row>
    <row r="34" spans="1:21" ht="13.5">
      <c r="A34" s="50">
        <v>1</v>
      </c>
      <c r="B34" s="9"/>
      <c r="C34" s="72">
        <v>1040</v>
      </c>
      <c r="D34" s="83">
        <f>C34*100/C$33</f>
        <v>76.980014803849</v>
      </c>
      <c r="E34" s="72">
        <v>516</v>
      </c>
      <c r="F34" s="83">
        <f>E34*100/E$33</f>
        <v>77.01492537313433</v>
      </c>
      <c r="G34" s="72">
        <v>1909</v>
      </c>
      <c r="H34" s="83">
        <f>G34*100/G$33</f>
        <v>65.80489486384006</v>
      </c>
      <c r="I34" s="72">
        <v>770</v>
      </c>
      <c r="J34" s="83">
        <f>I34*100/I$33</f>
        <v>61.94690265486726</v>
      </c>
      <c r="K34" s="72">
        <v>1028</v>
      </c>
      <c r="L34" s="83">
        <f>K34*100/K$33</f>
        <v>56.63911845730028</v>
      </c>
      <c r="M34" s="72">
        <v>527</v>
      </c>
      <c r="N34" s="83">
        <f>M34*100/M$33</f>
        <v>53.88548057259714</v>
      </c>
      <c r="O34" s="49">
        <f t="shared" si="0"/>
        <v>3977</v>
      </c>
      <c r="P34" s="83">
        <f>O34*100/O$33</f>
        <v>65.55134333278392</v>
      </c>
      <c r="Q34" s="81">
        <f t="shared" si="1"/>
        <v>1813</v>
      </c>
      <c r="R34" s="83">
        <f>Q34*100/Q$33</f>
        <v>62.71186440677966</v>
      </c>
      <c r="S34" s="55"/>
      <c r="T34" s="55"/>
      <c r="U34" s="55"/>
    </row>
    <row r="35" spans="1:21" ht="13.5">
      <c r="A35" s="51">
        <v>2</v>
      </c>
      <c r="B35" s="7"/>
      <c r="C35" s="72">
        <v>256</v>
      </c>
      <c r="D35" s="83">
        <f>C35*100/C$33</f>
        <v>18.948926720947448</v>
      </c>
      <c r="E35" s="72">
        <v>128</v>
      </c>
      <c r="F35" s="83">
        <f>E35*100/E$33</f>
        <v>19.104477611940297</v>
      </c>
      <c r="G35" s="72">
        <v>907</v>
      </c>
      <c r="H35" s="83">
        <f>G35*100/G$33</f>
        <v>31.265081006549465</v>
      </c>
      <c r="I35" s="72">
        <v>424</v>
      </c>
      <c r="J35" s="83">
        <f>I35*100/I$33</f>
        <v>34.111021721641194</v>
      </c>
      <c r="K35" s="72">
        <v>595</v>
      </c>
      <c r="L35" s="83">
        <f>K35*100/K$33</f>
        <v>32.78236914600551</v>
      </c>
      <c r="M35" s="72">
        <v>322</v>
      </c>
      <c r="N35" s="83">
        <f>M35*100/M$33</f>
        <v>32.92433537832311</v>
      </c>
      <c r="O35" s="31">
        <f t="shared" si="0"/>
        <v>1758</v>
      </c>
      <c r="P35" s="83">
        <f>O35*100/O$33</f>
        <v>28.976429866490854</v>
      </c>
      <c r="Q35" s="14">
        <f t="shared" si="1"/>
        <v>874</v>
      </c>
      <c r="R35" s="83">
        <f>Q35*100/Q$33</f>
        <v>30.231753718436526</v>
      </c>
      <c r="S35" s="55"/>
      <c r="T35" s="55"/>
      <c r="U35" s="55"/>
    </row>
    <row r="36" spans="1:23" ht="13.5">
      <c r="A36" s="51">
        <v>3</v>
      </c>
      <c r="B36" s="7"/>
      <c r="C36" s="72">
        <v>43</v>
      </c>
      <c r="D36" s="83">
        <f>C36*100/C$33</f>
        <v>3.1828275351591415</v>
      </c>
      <c r="E36" s="72">
        <v>20</v>
      </c>
      <c r="F36" s="83">
        <f>E36*100/E$33</f>
        <v>2.985074626865672</v>
      </c>
      <c r="G36" s="72">
        <v>67</v>
      </c>
      <c r="H36" s="83">
        <f>G36*100/G$33</f>
        <v>2.309548431575319</v>
      </c>
      <c r="I36" s="72">
        <v>36</v>
      </c>
      <c r="J36" s="83">
        <f>I36*100/I$33</f>
        <v>2.8962188254223653</v>
      </c>
      <c r="K36" s="72">
        <v>168</v>
      </c>
      <c r="L36" s="83">
        <f>K36*100/K$33</f>
        <v>9.256198347107437</v>
      </c>
      <c r="M36" s="72">
        <v>118</v>
      </c>
      <c r="N36" s="83">
        <f>M36*100/M$33</f>
        <v>12.065439672801636</v>
      </c>
      <c r="O36" s="31">
        <f t="shared" si="0"/>
        <v>278</v>
      </c>
      <c r="P36" s="83">
        <f>O36*100/O$33</f>
        <v>4.582165815065106</v>
      </c>
      <c r="Q36" s="14">
        <f t="shared" si="1"/>
        <v>174</v>
      </c>
      <c r="R36" s="83">
        <f>Q36*100/Q$33</f>
        <v>6.018678657903839</v>
      </c>
      <c r="U36" s="55"/>
      <c r="V36" s="55"/>
      <c r="W36" s="55"/>
    </row>
    <row r="37" spans="1:23" ht="13.5">
      <c r="A37" s="51">
        <v>4</v>
      </c>
      <c r="B37" s="7"/>
      <c r="C37" s="72">
        <v>8</v>
      </c>
      <c r="D37" s="83">
        <f>C37*100/C$33</f>
        <v>0.5921539600296077</v>
      </c>
      <c r="E37" s="72">
        <v>4</v>
      </c>
      <c r="F37" s="83">
        <f>E37*100/E$33</f>
        <v>0.5970149253731343</v>
      </c>
      <c r="G37" s="72">
        <v>8</v>
      </c>
      <c r="H37" s="83">
        <f>G37*100/G$33</f>
        <v>0.2757669769045157</v>
      </c>
      <c r="I37" s="72">
        <v>6</v>
      </c>
      <c r="J37" s="83">
        <f>I37*100/I$33</f>
        <v>0.4827031375703942</v>
      </c>
      <c r="K37" s="72">
        <v>10</v>
      </c>
      <c r="L37" s="83">
        <f>K37*100/K$33</f>
        <v>0.5509641873278237</v>
      </c>
      <c r="M37" s="72">
        <v>5</v>
      </c>
      <c r="N37" s="83">
        <f>M37*100/M$33</f>
        <v>0.5112474437627812</v>
      </c>
      <c r="O37" s="31">
        <f t="shared" si="0"/>
        <v>26</v>
      </c>
      <c r="P37" s="83">
        <f>O37*100/O$33</f>
        <v>0.42854788198450633</v>
      </c>
      <c r="Q37" s="14">
        <f t="shared" si="1"/>
        <v>15</v>
      </c>
      <c r="R37" s="83">
        <f>Q37*100/Q$33</f>
        <v>0.5188516084399861</v>
      </c>
      <c r="U37" s="55"/>
      <c r="V37" s="55"/>
      <c r="W37" s="55"/>
    </row>
    <row r="38" spans="1:23" ht="14.25" thickBot="1">
      <c r="A38" s="52" t="s">
        <v>110</v>
      </c>
      <c r="B38" s="52"/>
      <c r="C38" s="71">
        <v>4</v>
      </c>
      <c r="D38" s="83">
        <f>C38*100/C$33</f>
        <v>0.29607698001480387</v>
      </c>
      <c r="E38" s="71">
        <v>2</v>
      </c>
      <c r="F38" s="83">
        <f>E38*100/E$33</f>
        <v>0.29850746268656714</v>
      </c>
      <c r="G38" s="71">
        <v>10</v>
      </c>
      <c r="H38" s="83">
        <f>G38*100/G$33</f>
        <v>0.3447087211306446</v>
      </c>
      <c r="I38" s="71">
        <v>7</v>
      </c>
      <c r="J38" s="83">
        <f>I38*100/I$33</f>
        <v>0.5631536604987932</v>
      </c>
      <c r="K38" s="71">
        <v>14</v>
      </c>
      <c r="L38" s="83">
        <f>K38*100/K$33</f>
        <v>0.7713498622589532</v>
      </c>
      <c r="M38" s="71">
        <v>6</v>
      </c>
      <c r="N38" s="83">
        <f>M38*100/M$33</f>
        <v>0.6134969325153374</v>
      </c>
      <c r="O38" s="37">
        <f t="shared" si="0"/>
        <v>28</v>
      </c>
      <c r="P38" s="83">
        <f>O38*100/O$33</f>
        <v>0.4615131036756222</v>
      </c>
      <c r="Q38" s="38">
        <f t="shared" si="1"/>
        <v>15</v>
      </c>
      <c r="R38" s="83">
        <f>Q38*100/Q$33</f>
        <v>0.5188516084399861</v>
      </c>
      <c r="U38" s="55"/>
      <c r="V38" s="55"/>
      <c r="W38" s="55"/>
    </row>
    <row r="39" ht="13.5">
      <c r="I39" s="16"/>
    </row>
  </sheetData>
  <sheetProtection/>
  <mergeCells count="3">
    <mergeCell ref="A20:B20"/>
    <mergeCell ref="A33:B33"/>
    <mergeCell ref="A1:R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spMoiseeva</dc:creator>
  <cp:keywords/>
  <dc:description/>
  <cp:lastModifiedBy>Байт</cp:lastModifiedBy>
  <cp:lastPrinted>2017-01-25T09:44:53Z</cp:lastPrinted>
  <dcterms:created xsi:type="dcterms:W3CDTF">1999-09-13T06:41:52Z</dcterms:created>
  <dcterms:modified xsi:type="dcterms:W3CDTF">2021-01-21T11:41:30Z</dcterms:modified>
  <cp:category/>
  <cp:version/>
  <cp:contentType/>
  <cp:contentStatus/>
</cp:coreProperties>
</file>